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muelgilbert/Documents/Uni /Book/images/research review/"/>
    </mc:Choice>
  </mc:AlternateContent>
  <xr:revisionPtr revIDLastSave="0" documentId="13_ncr:1_{7C57D0B3-8D42-2B48-A7B4-A147AB575C57}" xr6:coauthVersionLast="45" xr6:coauthVersionMax="45" xr10:uidLastSave="{00000000-0000-0000-0000-000000000000}"/>
  <bookViews>
    <workbookView xWindow="640" yWindow="460" windowWidth="25280" windowHeight="15660" tabRatio="793" firstSheet="6" activeTab="11" xr2:uid="{00000000-000D-0000-FFFF-FFFF00000000}"/>
  </bookViews>
  <sheets>
    <sheet name="Variable interactions" sheetId="11" r:id="rId1"/>
    <sheet name="%" sheetId="1" r:id="rId2"/>
    <sheet name="Strength template" sheetId="13" r:id="rId3"/>
    <sheet name="Strength&amp;ES temp 1" sheetId="14" r:id="rId4"/>
    <sheet name="Strength&amp;ES temp 2" sheetId="16" r:id="rId5"/>
    <sheet name="Energy systems template 1" sheetId="8" r:id="rId6"/>
    <sheet name="Energy systems template 2" sheetId="9" r:id="rId7"/>
    <sheet name="Energy systems template 3" sheetId="12" r:id="rId8"/>
    <sheet name="Weekly load" sheetId="4" r:id="rId9"/>
    <sheet name="Weekly load - ES pre-calculated" sheetId="7" r:id="rId10"/>
    <sheet name="Weekly load - simple" sheetId="17" r:id="rId11"/>
    <sheet name="Anuual load" sheetId="5" r:id="rId12"/>
    <sheet name="Intensity" sheetId="10" r:id="rId1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8" l="1"/>
  <c r="F16" i="8"/>
  <c r="F17" i="8"/>
  <c r="F18" i="8"/>
  <c r="F19" i="8"/>
  <c r="F20" i="8"/>
  <c r="G8" i="12"/>
  <c r="G9" i="12"/>
  <c r="G10" i="12"/>
  <c r="G11" i="12"/>
  <c r="G12" i="12"/>
  <c r="G13" i="12"/>
  <c r="F11" i="8"/>
  <c r="F9" i="8"/>
  <c r="F10" i="8"/>
  <c r="G10" i="8" s="1"/>
  <c r="F12" i="8"/>
  <c r="F13" i="8"/>
  <c r="F14" i="8"/>
  <c r="F8" i="8"/>
  <c r="L9" i="8"/>
  <c r="L10" i="8"/>
  <c r="L11" i="8"/>
  <c r="L12" i="8"/>
  <c r="L13" i="8"/>
  <c r="L14" i="8"/>
  <c r="L15" i="8"/>
  <c r="L16" i="8"/>
  <c r="L17" i="8"/>
  <c r="L18" i="8"/>
  <c r="L19" i="8"/>
  <c r="L20" i="8"/>
  <c r="L8" i="8"/>
  <c r="D13" i="17"/>
  <c r="E13" i="17"/>
  <c r="F13" i="17"/>
  <c r="G13" i="17"/>
  <c r="H13" i="17"/>
  <c r="I13" i="17"/>
  <c r="C13" i="17"/>
  <c r="D7" i="17"/>
  <c r="D4" i="17" s="1"/>
  <c r="D10" i="17"/>
  <c r="E7" i="17"/>
  <c r="E10" i="17"/>
  <c r="E4" i="17"/>
  <c r="F7" i="17"/>
  <c r="F10" i="17"/>
  <c r="F4" i="17"/>
  <c r="G7" i="17"/>
  <c r="G4" i="17" s="1"/>
  <c r="G10" i="17"/>
  <c r="H7" i="17"/>
  <c r="H4" i="17" s="1"/>
  <c r="H10" i="17"/>
  <c r="I7" i="17"/>
  <c r="I10" i="17"/>
  <c r="I4" i="17"/>
  <c r="C7" i="17"/>
  <c r="C10" i="17"/>
  <c r="C4" i="17"/>
  <c r="F8" i="9"/>
  <c r="I8" i="9"/>
  <c r="F10" i="9"/>
  <c r="I10" i="9"/>
  <c r="G8" i="8"/>
  <c r="B26" i="8" s="1"/>
  <c r="B30" i="8" s="1"/>
  <c r="G12" i="8"/>
  <c r="G14" i="8"/>
  <c r="G16" i="8"/>
  <c r="G18" i="8"/>
  <c r="G9" i="8"/>
  <c r="G11" i="8"/>
  <c r="G13" i="8"/>
  <c r="G15" i="8"/>
  <c r="G17" i="8"/>
  <c r="G19" i="8"/>
  <c r="G20" i="8"/>
  <c r="C61" i="16"/>
  <c r="C60" i="16"/>
  <c r="T63" i="16"/>
  <c r="W63" i="16"/>
  <c r="Z63" i="16"/>
  <c r="Z58" i="16"/>
  <c r="T58" i="16"/>
  <c r="W58" i="16" s="1"/>
  <c r="AH54" i="14"/>
  <c r="C60" i="14"/>
  <c r="C61" i="14" s="1"/>
  <c r="C59" i="14"/>
  <c r="Z68" i="14"/>
  <c r="Z57" i="14"/>
  <c r="Z58" i="14"/>
  <c r="Z59" i="14"/>
  <c r="Z60" i="14"/>
  <c r="Z61" i="14"/>
  <c r="Z62" i="14"/>
  <c r="Z63" i="14"/>
  <c r="Z64" i="14"/>
  <c r="Z65" i="14"/>
  <c r="Z66" i="14"/>
  <c r="Z67" i="14"/>
  <c r="H15" i="12"/>
  <c r="G15" i="12"/>
  <c r="B23" i="8"/>
  <c r="B25" i="8" s="1"/>
  <c r="B22" i="8"/>
  <c r="H16" i="8"/>
  <c r="H17" i="8"/>
  <c r="H18" i="8"/>
  <c r="H19" i="8"/>
  <c r="H20" i="8"/>
  <c r="AF28" i="13"/>
  <c r="AH28" i="13"/>
  <c r="AF26" i="13"/>
  <c r="AH26" i="13" s="1"/>
  <c r="AF31" i="13"/>
  <c r="AH31" i="13" s="1"/>
  <c r="AF32" i="13"/>
  <c r="AH32" i="13" s="1"/>
  <c r="AF37" i="13"/>
  <c r="AH37" i="13"/>
  <c r="AF38" i="13"/>
  <c r="AH38" i="13" s="1"/>
  <c r="C26" i="1"/>
  <c r="AF26" i="16"/>
  <c r="AH26" i="16"/>
  <c r="AF27" i="16"/>
  <c r="AH27" i="16" s="1"/>
  <c r="AF28" i="16"/>
  <c r="AH28" i="16"/>
  <c r="AF29" i="16"/>
  <c r="AH29" i="16" s="1"/>
  <c r="AF30" i="16"/>
  <c r="AH30" i="16"/>
  <c r="AF31" i="16"/>
  <c r="AH31" i="16" s="1"/>
  <c r="AF32" i="16"/>
  <c r="AH32" i="16"/>
  <c r="AF33" i="16"/>
  <c r="AH33" i="16" s="1"/>
  <c r="AF34" i="16"/>
  <c r="AH34" i="16"/>
  <c r="AF35" i="16"/>
  <c r="AH35" i="16" s="1"/>
  <c r="AF36" i="16"/>
  <c r="AH36" i="16"/>
  <c r="AF37" i="16"/>
  <c r="AH37" i="16" s="1"/>
  <c r="AF38" i="16"/>
  <c r="AH38" i="16"/>
  <c r="AF39" i="16"/>
  <c r="AH39" i="16" s="1"/>
  <c r="AF40" i="16"/>
  <c r="AH40" i="16"/>
  <c r="AF41" i="16"/>
  <c r="AH41" i="16" s="1"/>
  <c r="AF42" i="16"/>
  <c r="AH42" i="16"/>
  <c r="AF43" i="16"/>
  <c r="AH43" i="16" s="1"/>
  <c r="AF44" i="16"/>
  <c r="AH44" i="16"/>
  <c r="AF45" i="16"/>
  <c r="AH45" i="16" s="1"/>
  <c r="AF46" i="16"/>
  <c r="AH46" i="16"/>
  <c r="AF47" i="16"/>
  <c r="AH47" i="16" s="1"/>
  <c r="AF48" i="16"/>
  <c r="AH48" i="16"/>
  <c r="AF49" i="16"/>
  <c r="AH49" i="16" s="1"/>
  <c r="T54" i="16"/>
  <c r="W54" i="16" s="1"/>
  <c r="T55" i="16"/>
  <c r="W55" i="16"/>
  <c r="T56" i="16"/>
  <c r="W56" i="16" s="1"/>
  <c r="T57" i="16"/>
  <c r="W57" i="16"/>
  <c r="T59" i="16"/>
  <c r="W59" i="16" s="1"/>
  <c r="T60" i="16"/>
  <c r="W60" i="16"/>
  <c r="T61" i="16"/>
  <c r="W61" i="16" s="1"/>
  <c r="W62" i="16"/>
  <c r="G14" i="12"/>
  <c r="G16" i="12"/>
  <c r="F9" i="9"/>
  <c r="AF26" i="14"/>
  <c r="AH26" i="14" s="1"/>
  <c r="AF27" i="14"/>
  <c r="AH27" i="14"/>
  <c r="AF28" i="14"/>
  <c r="AH28" i="14" s="1"/>
  <c r="AF29" i="14"/>
  <c r="AH29" i="14" s="1"/>
  <c r="AF30" i="14"/>
  <c r="AH30" i="14" s="1"/>
  <c r="AF31" i="14"/>
  <c r="AH31" i="14"/>
  <c r="AF32" i="14"/>
  <c r="AH32" i="14" s="1"/>
  <c r="AF33" i="14"/>
  <c r="AH33" i="14" s="1"/>
  <c r="AF34" i="14"/>
  <c r="AH34" i="14" s="1"/>
  <c r="AF35" i="14"/>
  <c r="AH35" i="14"/>
  <c r="AF36" i="14"/>
  <c r="AH36" i="14" s="1"/>
  <c r="AF37" i="14"/>
  <c r="AH37" i="14" s="1"/>
  <c r="AF38" i="14"/>
  <c r="AH38" i="14" s="1"/>
  <c r="AF39" i="14"/>
  <c r="AH39" i="14"/>
  <c r="AF40" i="14"/>
  <c r="AH40" i="14" s="1"/>
  <c r="AF41" i="14"/>
  <c r="AH41" i="14" s="1"/>
  <c r="AF42" i="14"/>
  <c r="AH42" i="14" s="1"/>
  <c r="AF43" i="14"/>
  <c r="AH43" i="14" s="1"/>
  <c r="AF44" i="14"/>
  <c r="AH44" i="14" s="1"/>
  <c r="AH45" i="14"/>
  <c r="AH49" i="14"/>
  <c r="AH57" i="14"/>
  <c r="C62" i="16"/>
  <c r="Z55" i="16"/>
  <c r="Z56" i="16"/>
  <c r="Z57" i="16"/>
  <c r="Z59" i="16"/>
  <c r="Z60" i="16"/>
  <c r="Z61" i="16"/>
  <c r="Z62" i="16"/>
  <c r="Z54" i="16"/>
  <c r="T62" i="16"/>
  <c r="AF51" i="16"/>
  <c r="AF50" i="16"/>
  <c r="AH50" i="16" s="1"/>
  <c r="AF45" i="14"/>
  <c r="AF46" i="14"/>
  <c r="AH46" i="14" s="1"/>
  <c r="AF47" i="14"/>
  <c r="AH47" i="14" s="1"/>
  <c r="AF48" i="14"/>
  <c r="AH48" i="14" s="1"/>
  <c r="Z55" i="14"/>
  <c r="Z56" i="14"/>
  <c r="Z54" i="14"/>
  <c r="AF49" i="14"/>
  <c r="AF50" i="14"/>
  <c r="AH50" i="14" s="1"/>
  <c r="AF27" i="13"/>
  <c r="AH27" i="13"/>
  <c r="AF29" i="13"/>
  <c r="AH29" i="13" s="1"/>
  <c r="AF30" i="13"/>
  <c r="AH30" i="13" s="1"/>
  <c r="AF33" i="13"/>
  <c r="AH33" i="13" s="1"/>
  <c r="AF34" i="13"/>
  <c r="AH34" i="13" s="1"/>
  <c r="AF35" i="13"/>
  <c r="AH35" i="13" s="1"/>
  <c r="AF36" i="13"/>
  <c r="AH36" i="13" s="1"/>
  <c r="AF39" i="13"/>
  <c r="AH39" i="13" s="1"/>
  <c r="AF40" i="13"/>
  <c r="AH40" i="13" s="1"/>
  <c r="AF41" i="13"/>
  <c r="AH41" i="13" s="1"/>
  <c r="AF42" i="13"/>
  <c r="AH42" i="13" s="1"/>
  <c r="AF43" i="13"/>
  <c r="AH43" i="13" s="1"/>
  <c r="AF44" i="13"/>
  <c r="AH44" i="13" s="1"/>
  <c r="AF45" i="13"/>
  <c r="AH45" i="13" s="1"/>
  <c r="AF46" i="13"/>
  <c r="AH46" i="13" s="1"/>
  <c r="AF47" i="13"/>
  <c r="AH47" i="13" s="1"/>
  <c r="AF48" i="13"/>
  <c r="AH48" i="13"/>
  <c r="AF49" i="13"/>
  <c r="AH49" i="13" s="1"/>
  <c r="AF50" i="13"/>
  <c r="AH50" i="13" s="1"/>
  <c r="G17" i="12"/>
  <c r="G18" i="12"/>
  <c r="H8" i="12"/>
  <c r="H9" i="12"/>
  <c r="H10" i="12"/>
  <c r="H11" i="12"/>
  <c r="B21" i="12" s="1"/>
  <c r="H12" i="12"/>
  <c r="H13" i="12"/>
  <c r="H14" i="12"/>
  <c r="H16" i="12"/>
  <c r="H17" i="12"/>
  <c r="H18" i="12"/>
  <c r="D13" i="11"/>
  <c r="D9" i="11"/>
  <c r="D11" i="11"/>
  <c r="D8" i="11"/>
  <c r="D2" i="11"/>
  <c r="D5" i="11"/>
  <c r="D6" i="11" s="1"/>
  <c r="D3" i="11"/>
  <c r="D4" i="11" s="1"/>
  <c r="B23" i="10"/>
  <c r="L23" i="10" s="1"/>
  <c r="J23" i="10"/>
  <c r="H23" i="10"/>
  <c r="D23" i="10"/>
  <c r="C23" i="10"/>
  <c r="B22" i="10"/>
  <c r="L22" i="10" s="1"/>
  <c r="K22" i="10"/>
  <c r="J22" i="10"/>
  <c r="H22" i="10"/>
  <c r="F22" i="10"/>
  <c r="D22" i="10"/>
  <c r="C22" i="10"/>
  <c r="B20" i="10"/>
  <c r="L20" i="10"/>
  <c r="K20" i="10"/>
  <c r="J20" i="10"/>
  <c r="H20" i="10"/>
  <c r="G20" i="10"/>
  <c r="F20" i="10"/>
  <c r="D20" i="10"/>
  <c r="C20" i="10"/>
  <c r="B19" i="10"/>
  <c r="H19" i="10"/>
  <c r="C19" i="10"/>
  <c r="B17" i="10"/>
  <c r="L17" i="10" s="1"/>
  <c r="J17" i="10"/>
  <c r="H17" i="10"/>
  <c r="D17" i="10"/>
  <c r="C17" i="10"/>
  <c r="B16" i="10"/>
  <c r="L16" i="10" s="1"/>
  <c r="K16" i="10"/>
  <c r="J16" i="10"/>
  <c r="H16" i="10"/>
  <c r="F16" i="10"/>
  <c r="D16" i="10"/>
  <c r="C16" i="10"/>
  <c r="B14" i="10"/>
  <c r="L14" i="10"/>
  <c r="K14" i="10"/>
  <c r="J14" i="10"/>
  <c r="H14" i="10"/>
  <c r="G14" i="10"/>
  <c r="F14" i="10"/>
  <c r="D14" i="10"/>
  <c r="C14" i="10"/>
  <c r="B13" i="10"/>
  <c r="H13" i="10"/>
  <c r="C13" i="10"/>
  <c r="B11" i="10"/>
  <c r="L11" i="10" s="1"/>
  <c r="J11" i="10"/>
  <c r="H11" i="10"/>
  <c r="D11" i="10"/>
  <c r="C11" i="10"/>
  <c r="B10" i="10"/>
  <c r="L10" i="10" s="1"/>
  <c r="K10" i="10"/>
  <c r="J10" i="10"/>
  <c r="H10" i="10"/>
  <c r="F10" i="10"/>
  <c r="D10" i="10"/>
  <c r="C10" i="10"/>
  <c r="B8" i="10"/>
  <c r="L8" i="10"/>
  <c r="K8" i="10"/>
  <c r="J8" i="10"/>
  <c r="H8" i="10"/>
  <c r="G8" i="10"/>
  <c r="F8" i="10"/>
  <c r="D8" i="10"/>
  <c r="C8" i="10"/>
  <c r="B7" i="10"/>
  <c r="H7" i="10"/>
  <c r="C7" i="10"/>
  <c r="B5" i="10"/>
  <c r="L5" i="10" s="1"/>
  <c r="J5" i="10"/>
  <c r="H5" i="10"/>
  <c r="E5" i="10"/>
  <c r="D5" i="10"/>
  <c r="B4" i="10"/>
  <c r="M4" i="10"/>
  <c r="L4" i="10"/>
  <c r="K4" i="10"/>
  <c r="J4" i="10"/>
  <c r="I4" i="10"/>
  <c r="H4" i="10"/>
  <c r="G4" i="10"/>
  <c r="F4" i="10"/>
  <c r="E4" i="10"/>
  <c r="D4" i="10"/>
  <c r="C4" i="10"/>
  <c r="C24" i="1"/>
  <c r="D5" i="5"/>
  <c r="D6" i="5"/>
  <c r="D7" i="5"/>
  <c r="D8" i="5"/>
  <c r="D9" i="5"/>
  <c r="E9" i="5" s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C25" i="1"/>
  <c r="G9" i="1" s="1"/>
  <c r="I9" i="9"/>
  <c r="J9" i="9" s="1"/>
  <c r="F11" i="9"/>
  <c r="I11" i="9"/>
  <c r="F12" i="9"/>
  <c r="J12" i="9" s="1"/>
  <c r="I12" i="9"/>
  <c r="F13" i="9"/>
  <c r="I13" i="9"/>
  <c r="J13" i="9" s="1"/>
  <c r="F14" i="9"/>
  <c r="I14" i="9"/>
  <c r="J14" i="9"/>
  <c r="G8" i="9"/>
  <c r="G9" i="9"/>
  <c r="G10" i="9"/>
  <c r="G11" i="9"/>
  <c r="G12" i="9"/>
  <c r="G13" i="9"/>
  <c r="G14" i="9"/>
  <c r="B17" i="9"/>
  <c r="K14" i="9"/>
  <c r="K13" i="9"/>
  <c r="K12" i="9"/>
  <c r="K11" i="9"/>
  <c r="K10" i="9"/>
  <c r="K9" i="9"/>
  <c r="K8" i="9"/>
  <c r="B24" i="8"/>
  <c r="H15" i="8"/>
  <c r="H14" i="8"/>
  <c r="H13" i="8"/>
  <c r="H12" i="8"/>
  <c r="H11" i="8"/>
  <c r="H10" i="8"/>
  <c r="H9" i="8"/>
  <c r="H8" i="8"/>
  <c r="C7" i="7"/>
  <c r="C10" i="7"/>
  <c r="C13" i="7"/>
  <c r="C14" i="7" s="1"/>
  <c r="C4" i="7" s="1"/>
  <c r="D7" i="7"/>
  <c r="D10" i="7"/>
  <c r="D13" i="7"/>
  <c r="D14" i="7" s="1"/>
  <c r="E7" i="7"/>
  <c r="E4" i="7" s="1"/>
  <c r="E10" i="7"/>
  <c r="E13" i="7"/>
  <c r="E14" i="7" s="1"/>
  <c r="F7" i="7"/>
  <c r="F10" i="7"/>
  <c r="F13" i="7"/>
  <c r="F14" i="7"/>
  <c r="F4" i="7" s="1"/>
  <c r="G7" i="7"/>
  <c r="G10" i="7"/>
  <c r="G13" i="7"/>
  <c r="G14" i="7" s="1"/>
  <c r="G4" i="7" s="1"/>
  <c r="H7" i="7"/>
  <c r="H10" i="7"/>
  <c r="H4" i="7" s="1"/>
  <c r="H13" i="7"/>
  <c r="H14" i="7" s="1"/>
  <c r="I7" i="7"/>
  <c r="I10" i="7"/>
  <c r="I13" i="7"/>
  <c r="I14" i="7" s="1"/>
  <c r="D53" i="5"/>
  <c r="E53" i="5" s="1"/>
  <c r="D52" i="5"/>
  <c r="E52" i="5" s="1"/>
  <c r="D51" i="5"/>
  <c r="E51" i="5" s="1"/>
  <c r="D50" i="5"/>
  <c r="E50" i="5" s="1"/>
  <c r="D49" i="5"/>
  <c r="E49" i="5" s="1"/>
  <c r="D48" i="5"/>
  <c r="E48" i="5" s="1"/>
  <c r="D47" i="5"/>
  <c r="E47" i="5" s="1"/>
  <c r="D46" i="5"/>
  <c r="E46" i="5" s="1"/>
  <c r="D45" i="5"/>
  <c r="E45" i="5" s="1"/>
  <c r="D44" i="5"/>
  <c r="E44" i="5" s="1"/>
  <c r="D43" i="5"/>
  <c r="E43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8" i="5"/>
  <c r="E7" i="5"/>
  <c r="E6" i="5"/>
  <c r="E5" i="5"/>
  <c r="C10" i="4"/>
  <c r="C11" i="4" s="1"/>
  <c r="C14" i="4"/>
  <c r="C15" i="4" s="1"/>
  <c r="D7" i="4"/>
  <c r="D14" i="4"/>
  <c r="D15" i="4" s="1"/>
  <c r="E7" i="4"/>
  <c r="E10" i="4"/>
  <c r="E11" i="4" s="1"/>
  <c r="E14" i="4"/>
  <c r="E15" i="4" s="1"/>
  <c r="F7" i="4"/>
  <c r="F10" i="4"/>
  <c r="F11" i="4" s="1"/>
  <c r="F4" i="4" s="1"/>
  <c r="F14" i="4"/>
  <c r="F15" i="4" s="1"/>
  <c r="G7" i="4"/>
  <c r="G14" i="4"/>
  <c r="G15" i="4" s="1"/>
  <c r="H7" i="4"/>
  <c r="H14" i="4"/>
  <c r="H15" i="4" s="1"/>
  <c r="I7" i="4"/>
  <c r="I10" i="4"/>
  <c r="I11" i="4" s="1"/>
  <c r="I14" i="4"/>
  <c r="I15" i="4" s="1"/>
  <c r="C13" i="1"/>
  <c r="C10" i="1"/>
  <c r="C28" i="1"/>
  <c r="C11" i="1"/>
  <c r="C29" i="1"/>
  <c r="G8" i="1"/>
  <c r="C32" i="1"/>
  <c r="C31" i="1"/>
  <c r="C30" i="1"/>
  <c r="C27" i="1"/>
  <c r="C23" i="1"/>
  <c r="C22" i="1"/>
  <c r="C19" i="1"/>
  <c r="C18" i="1"/>
  <c r="C17" i="1"/>
  <c r="C16" i="1"/>
  <c r="C14" i="1"/>
  <c r="C9" i="1"/>
  <c r="D4" i="1"/>
  <c r="D5" i="1" s="1"/>
  <c r="D2" i="1"/>
  <c r="D3" i="1" s="1"/>
  <c r="J10" i="9" l="1"/>
  <c r="J8" i="9"/>
  <c r="I4" i="4"/>
  <c r="D4" i="7"/>
  <c r="B20" i="9"/>
  <c r="AH51" i="14"/>
  <c r="A78" i="14" s="1"/>
  <c r="I4" i="7"/>
  <c r="E4" i="4"/>
  <c r="C16" i="7"/>
  <c r="C15" i="1"/>
  <c r="M7" i="10"/>
  <c r="I7" i="10"/>
  <c r="E7" i="10"/>
  <c r="M13" i="10"/>
  <c r="I13" i="10"/>
  <c r="E13" i="10"/>
  <c r="M19" i="10"/>
  <c r="I19" i="10"/>
  <c r="E19" i="10"/>
  <c r="B27" i="8"/>
  <c r="B29" i="8" s="1"/>
  <c r="D10" i="4"/>
  <c r="D11" i="4" s="1"/>
  <c r="D4" i="4" s="1"/>
  <c r="B16" i="9"/>
  <c r="B18" i="9" s="1"/>
  <c r="C12" i="1"/>
  <c r="F5" i="10"/>
  <c r="K5" i="10"/>
  <c r="D7" i="10"/>
  <c r="J7" i="10"/>
  <c r="M8" i="10"/>
  <c r="I8" i="10"/>
  <c r="E8" i="10"/>
  <c r="G10" i="10"/>
  <c r="F11" i="10"/>
  <c r="K11" i="10"/>
  <c r="D13" i="10"/>
  <c r="J13" i="10"/>
  <c r="M14" i="10"/>
  <c r="I14" i="10"/>
  <c r="E14" i="10"/>
  <c r="G16" i="10"/>
  <c r="F17" i="10"/>
  <c r="K17" i="10"/>
  <c r="D19" i="10"/>
  <c r="J19" i="10"/>
  <c r="M20" i="10"/>
  <c r="I20" i="10"/>
  <c r="E20" i="10"/>
  <c r="G22" i="10"/>
  <c r="F23" i="10"/>
  <c r="K23" i="10"/>
  <c r="AF51" i="13"/>
  <c r="AH51" i="16"/>
  <c r="C5" i="10"/>
  <c r="G5" i="10"/>
  <c r="F7" i="10"/>
  <c r="K7" i="10"/>
  <c r="M10" i="10"/>
  <c r="I10" i="10"/>
  <c r="E10" i="10"/>
  <c r="G11" i="10"/>
  <c r="F13" i="10"/>
  <c r="K13" i="10"/>
  <c r="M16" i="10"/>
  <c r="I16" i="10"/>
  <c r="E16" i="10"/>
  <c r="G17" i="10"/>
  <c r="F19" i="10"/>
  <c r="K19" i="10"/>
  <c r="M22" i="10"/>
  <c r="I22" i="10"/>
  <c r="E22" i="10"/>
  <c r="G23" i="10"/>
  <c r="B20" i="12"/>
  <c r="B23" i="12" s="1"/>
  <c r="AH54" i="16"/>
  <c r="AH57" i="16" s="1"/>
  <c r="J11" i="9"/>
  <c r="M5" i="10"/>
  <c r="I5" i="10"/>
  <c r="G7" i="10"/>
  <c r="L7" i="10"/>
  <c r="M11" i="10"/>
  <c r="I11" i="10"/>
  <c r="E11" i="10"/>
  <c r="G13" i="10"/>
  <c r="L13" i="10"/>
  <c r="M17" i="10"/>
  <c r="I17" i="10"/>
  <c r="E17" i="10"/>
  <c r="G19" i="10"/>
  <c r="L19" i="10"/>
  <c r="M23" i="10"/>
  <c r="I23" i="10"/>
  <c r="E23" i="10"/>
  <c r="AF51" i="14"/>
  <c r="AH51" i="13"/>
  <c r="A62" i="13" s="1"/>
  <c r="C15" i="17"/>
  <c r="G10" i="4" l="1"/>
  <c r="G11" i="4" s="1"/>
  <c r="G4" i="4" s="1"/>
  <c r="B21" i="9"/>
  <c r="B23" i="9" s="1"/>
  <c r="B24" i="9"/>
  <c r="A73" i="16"/>
  <c r="B19" i="9"/>
  <c r="B24" i="12"/>
  <c r="B22" i="12"/>
  <c r="C7" i="4"/>
  <c r="C4" i="4" s="1"/>
  <c r="C62" i="13"/>
  <c r="G62" i="13"/>
  <c r="C37" i="1"/>
  <c r="E38" i="1" s="1"/>
  <c r="E36" i="1"/>
  <c r="C38" i="1"/>
  <c r="E39" i="1" s="1"/>
  <c r="C36" i="1"/>
  <c r="E37" i="1" s="1"/>
  <c r="C40" i="1"/>
  <c r="C39" i="1"/>
  <c r="E40" i="1" s="1"/>
  <c r="C78" i="14"/>
  <c r="G78" i="14"/>
  <c r="C73" i="16" l="1"/>
  <c r="G73" i="16"/>
  <c r="H10" i="4"/>
  <c r="H11" i="4" s="1"/>
  <c r="H4" i="4" s="1"/>
  <c r="C17" i="4" s="1"/>
  <c r="B28" i="12"/>
  <c r="B25" i="12"/>
  <c r="B27" i="12" s="1"/>
</calcChain>
</file>

<file path=xl/sharedStrings.xml><?xml version="1.0" encoding="utf-8"?>
<sst xmlns="http://schemas.openxmlformats.org/spreadsheetml/2006/main" count="605" uniqueCount="203">
  <si>
    <t>BMI</t>
  </si>
  <si>
    <t>Height (cm)</t>
  </si>
  <si>
    <t>Weight (kg)</t>
  </si>
  <si>
    <t>% bodyfat</t>
  </si>
  <si>
    <r>
      <t>BMI</t>
    </r>
    <r>
      <rPr>
        <b/>
        <vertAlign val="subscript"/>
        <sz val="12"/>
        <color theme="1"/>
        <rFont val="Calibri"/>
        <family val="2"/>
        <scheme val="minor"/>
      </rPr>
      <t>c</t>
    </r>
  </si>
  <si>
    <t>Fat Mass</t>
  </si>
  <si>
    <t>Fat Free Mass</t>
  </si>
  <si>
    <t>Predicted</t>
  </si>
  <si>
    <t>1 RM</t>
  </si>
  <si>
    <t>2 RM</t>
  </si>
  <si>
    <t>3 RM</t>
  </si>
  <si>
    <t>4 RM</t>
  </si>
  <si>
    <t>5 RM</t>
  </si>
  <si>
    <t>6 RM</t>
  </si>
  <si>
    <t>7 RM</t>
  </si>
  <si>
    <t>8 RM</t>
  </si>
  <si>
    <t>9 RM</t>
  </si>
  <si>
    <t>10 RM</t>
  </si>
  <si>
    <t>12 RM</t>
  </si>
  <si>
    <t>15 RM</t>
  </si>
  <si>
    <t>Weight lifted</t>
  </si>
  <si>
    <t>Predicted 1 RM</t>
  </si>
  <si>
    <t>RM or predicted RM (for relevant rep scheme)</t>
  </si>
  <si>
    <t>Very heavy</t>
  </si>
  <si>
    <t xml:space="preserve">Heavy </t>
  </si>
  <si>
    <t>Moderately heavy</t>
  </si>
  <si>
    <t xml:space="preserve">Moderate </t>
  </si>
  <si>
    <t>-</t>
  </si>
  <si>
    <t>Moderately light</t>
  </si>
  <si>
    <t>ANTHROPOMETRICS</t>
  </si>
  <si>
    <t>REPETITION MAXIMUMS</t>
  </si>
  <si>
    <t>TRAINING INTENSITY ZONES</t>
  </si>
  <si>
    <t>RELATIVE STRENGTH</t>
  </si>
  <si>
    <t>Relative strength</t>
  </si>
  <si>
    <t>Allometrically scaled</t>
  </si>
  <si>
    <t>(95-100%)</t>
  </si>
  <si>
    <t>(90-95%)</t>
  </si>
  <si>
    <t>(85-90%)</t>
  </si>
  <si>
    <t>(80-85%)</t>
  </si>
  <si>
    <t>(75-80%)</t>
  </si>
  <si>
    <t>DESCRIPTION:</t>
  </si>
  <si>
    <t>SPECIFIC INTERVENTIONS</t>
  </si>
  <si>
    <t>DAY 1</t>
  </si>
  <si>
    <t xml:space="preserve">DATE: </t>
  </si>
  <si>
    <t xml:space="preserve">INTENSITY: </t>
  </si>
  <si>
    <t>Movement Prep</t>
  </si>
  <si>
    <t>Breathing</t>
  </si>
  <si>
    <t>SMR</t>
  </si>
  <si>
    <t>Mobility work</t>
  </si>
  <si>
    <t>Dynamic Flexibility</t>
  </si>
  <si>
    <t>Activation</t>
  </si>
  <si>
    <t>Technique/motor control</t>
  </si>
  <si>
    <t>Exercises practiced</t>
  </si>
  <si>
    <t>Dosage</t>
  </si>
  <si>
    <t>(beg. &amp; int. only)</t>
  </si>
  <si>
    <t>Olympic</t>
  </si>
  <si>
    <t>Strength</t>
  </si>
  <si>
    <t>Corrective</t>
  </si>
  <si>
    <t>Specific exercise</t>
  </si>
  <si>
    <t>Tempo</t>
  </si>
  <si>
    <t>Intensity %</t>
  </si>
  <si>
    <t>Time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</si>
  <si>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</si>
  <si>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</si>
  <si>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</si>
  <si>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</si>
  <si>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</si>
  <si>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</si>
  <si>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</si>
  <si>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</si>
  <si>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Sub-total</t>
  </si>
  <si>
    <t>Conversion</t>
  </si>
  <si>
    <t>Total volume</t>
  </si>
  <si>
    <t>Rep</t>
  </si>
  <si>
    <t>Load</t>
  </si>
  <si>
    <t>RPE</t>
  </si>
  <si>
    <t>Uni/bi/BW</t>
  </si>
  <si>
    <t>A1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</si>
  <si>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</si>
  <si>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</si>
  <si>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</si>
  <si>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</si>
  <si>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</si>
  <si>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</si>
  <si>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</si>
  <si>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</si>
  <si>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</si>
  <si>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</si>
  <si>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</si>
  <si>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</si>
  <si>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</si>
  <si>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</si>
  <si>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</si>
  <si>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</si>
  <si>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</si>
  <si>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</si>
  <si>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</si>
  <si>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 xml:space="preserve">Total load: </t>
  </si>
  <si>
    <t>Energy systems</t>
  </si>
  <si>
    <t>Modality</t>
  </si>
  <si>
    <t>Session RPE</t>
  </si>
  <si>
    <t>Abitrary units of load</t>
  </si>
  <si>
    <t>Total training time</t>
  </si>
  <si>
    <t>Training density</t>
  </si>
  <si>
    <t xml:space="preserve">Restorative </t>
  </si>
  <si>
    <t>Cool down</t>
  </si>
  <si>
    <t>Static stretching</t>
  </si>
  <si>
    <t>Comments</t>
  </si>
  <si>
    <t>Weekly Training load</t>
  </si>
  <si>
    <t>Total</t>
  </si>
  <si>
    <t>Mon</t>
  </si>
  <si>
    <t>Tue</t>
  </si>
  <si>
    <t>Wed</t>
  </si>
  <si>
    <t>Thu</t>
  </si>
  <si>
    <t>Fri</t>
  </si>
  <si>
    <t>Sat</t>
  </si>
  <si>
    <t>Sun</t>
  </si>
  <si>
    <t xml:space="preserve">Strength </t>
  </si>
  <si>
    <t>Load (kg)</t>
  </si>
  <si>
    <t>Scaled load</t>
  </si>
  <si>
    <t>Load (m)</t>
  </si>
  <si>
    <t>Relative load</t>
  </si>
  <si>
    <t>Skills</t>
  </si>
  <si>
    <t>Load (min)</t>
  </si>
  <si>
    <t>Weekly total</t>
  </si>
  <si>
    <t>Energy systems conversion factor</t>
  </si>
  <si>
    <t>Skills training conversion factor</t>
  </si>
  <si>
    <t>Week</t>
  </si>
  <si>
    <t>Volume</t>
  </si>
  <si>
    <t>4W</t>
  </si>
  <si>
    <t>ACWR</t>
  </si>
  <si>
    <t>*relative load pre-calculated</t>
  </si>
  <si>
    <t>Warm up</t>
  </si>
  <si>
    <t>Type</t>
  </si>
  <si>
    <t>Self SMR</t>
  </si>
  <si>
    <t>Mobility</t>
  </si>
  <si>
    <t>MAS</t>
  </si>
  <si>
    <t>km/hr</t>
  </si>
  <si>
    <t xml:space="preserve">Cardio </t>
  </si>
  <si>
    <t>Work time</t>
  </si>
  <si>
    <t>Rest time</t>
  </si>
  <si>
    <t>Inter-set interval</t>
  </si>
  <si>
    <t>Speed (km/hr)</t>
  </si>
  <si>
    <t>Speed (m/s)</t>
  </si>
  <si>
    <t>Distance (m)</t>
  </si>
  <si>
    <t>%MAS</t>
  </si>
  <si>
    <t>Max HR</t>
  </si>
  <si>
    <t>HRR</t>
  </si>
  <si>
    <t>SET 2</t>
  </si>
  <si>
    <t>Total work time (s)</t>
  </si>
  <si>
    <t>Total rest time (s)</t>
  </si>
  <si>
    <t>Total time (min)</t>
  </si>
  <si>
    <t>Average work:rest</t>
  </si>
  <si>
    <t>Total distance (m)</t>
  </si>
  <si>
    <t>Session density</t>
  </si>
  <si>
    <t>ENERGY SYSTEMS TRAINING TEMPLATE</t>
  </si>
  <si>
    <t xml:space="preserve">Conversion </t>
  </si>
  <si>
    <t>Work (s)</t>
  </si>
  <si>
    <t>Rest (s)</t>
  </si>
  <si>
    <t>Reps</t>
  </si>
  <si>
    <t>Total work (s)</t>
  </si>
  <si>
    <t>Total rest (s)</t>
  </si>
  <si>
    <t>SET 1</t>
  </si>
  <si>
    <t xml:space="preserve">Session density </t>
  </si>
  <si>
    <t>Heavy</t>
  </si>
  <si>
    <t>Moderate</t>
  </si>
  <si>
    <t>Light</t>
  </si>
  <si>
    <t>Very light</t>
  </si>
  <si>
    <t>Relative Reach</t>
  </si>
  <si>
    <t>Reach (cm)</t>
  </si>
  <si>
    <t>1RM</t>
  </si>
  <si>
    <t>Squat Jump</t>
  </si>
  <si>
    <t>Countermovement Jump</t>
  </si>
  <si>
    <t>Eccentric Utilisation Ratio</t>
  </si>
  <si>
    <t>4 min push up test</t>
  </si>
  <si>
    <t>4MPUT Relative score</t>
  </si>
  <si>
    <t xml:space="preserve">ENERGY SYSTEMS TEMPLATE - CYCLIC MODALITIES </t>
  </si>
  <si>
    <t>VARIABLE INTERACTIONS</t>
  </si>
  <si>
    <t>m/s</t>
  </si>
  <si>
    <t>Comparative load</t>
  </si>
  <si>
    <t>Strength/Power</t>
  </si>
  <si>
    <t>Work</t>
  </si>
  <si>
    <t>Rest</t>
  </si>
  <si>
    <t>Interval</t>
  </si>
  <si>
    <t>Energy Systems</t>
  </si>
  <si>
    <t xml:space="preserve">Type </t>
  </si>
  <si>
    <t>Total volume (m)</t>
  </si>
  <si>
    <t>Relative load (AU)</t>
  </si>
  <si>
    <t>Total volume (kg)</t>
  </si>
  <si>
    <t xml:space="preserve">Average work:rest </t>
  </si>
  <si>
    <t>Scaled load (AU)</t>
  </si>
  <si>
    <t>Saclaed load (AU)</t>
  </si>
  <si>
    <t xml:space="preserve">Comments - </t>
  </si>
  <si>
    <t>SET 3</t>
  </si>
  <si>
    <t>SET 4</t>
  </si>
  <si>
    <t>SET 5</t>
  </si>
  <si>
    <t>SET 6</t>
  </si>
  <si>
    <t>Bench Press</t>
  </si>
  <si>
    <t>Power clean</t>
  </si>
  <si>
    <t>Single leg deadlift</t>
  </si>
  <si>
    <t>Suspension trainer inverted row</t>
  </si>
  <si>
    <t xml:space="preserve">Front Squat </t>
  </si>
  <si>
    <t>1min HRR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</si>
</sst>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_-* #,##0.00_-;\-* #,##0.00_-;_-* &quot;-&quot;??_-;_-@_-"/>
    <numFmt numFmtId="166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sz val="10"/>
      <color rgb="FF000000"/>
      <name val="Calibri"/>
      <scheme val="minor"/>
    </font>
    <font>
      <b/>
      <sz val="10"/>
      <color rgb="FF000000"/>
      <name val="Calibri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23">
    <xf numFmtId="0" fontId="0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2" fontId="0" fillId="0" borderId="0" xfId="0" applyNumberFormat="1"/>
    <xf numFmtId="0" fontId="0" fillId="2" borderId="0" xfId="0" applyFont="1" applyFill="1"/>
    <xf numFmtId="9" fontId="0" fillId="2" borderId="0" xfId="1" applyFont="1" applyFill="1"/>
    <xf numFmtId="0" fontId="0" fillId="2" borderId="0" xfId="0" applyFill="1"/>
    <xf numFmtId="0" fontId="5" fillId="0" borderId="0" xfId="0" applyFont="1"/>
    <xf numFmtId="2" fontId="0" fillId="2" borderId="0" xfId="0" applyNumberFormat="1" applyFont="1" applyFill="1"/>
    <xf numFmtId="2" fontId="3" fillId="0" borderId="0" xfId="0" applyNumberFormat="1" applyFont="1"/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7" fillId="0" borderId="6" xfId="0" applyFont="1" applyBorder="1"/>
    <xf numFmtId="0" fontId="8" fillId="0" borderId="0" xfId="0" applyFont="1" applyBorder="1" applyAlignment="1">
      <alignment horizontal="left"/>
    </xf>
    <xf numFmtId="0" fontId="8" fillId="0" borderId="6" xfId="0" applyFont="1" applyBorder="1"/>
    <xf numFmtId="0" fontId="8" fillId="0" borderId="7" xfId="0" applyFont="1" applyBorder="1"/>
    <xf numFmtId="0" fontId="8" fillId="0" borderId="11" xfId="0" applyFont="1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0" fillId="0" borderId="0" xfId="0" applyBorder="1"/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12" xfId="0" applyFont="1" applyBorder="1"/>
    <xf numFmtId="0" fontId="8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7" fillId="0" borderId="22" xfId="0" applyFont="1" applyBorder="1"/>
    <xf numFmtId="0" fontId="7" fillId="0" borderId="3" xfId="0" applyFont="1" applyBorder="1"/>
    <xf numFmtId="0" fontId="7" fillId="0" borderId="16" xfId="0" applyFont="1" applyBorder="1"/>
    <xf numFmtId="0" fontId="9" fillId="0" borderId="7" xfId="0" applyFont="1" applyBorder="1"/>
    <xf numFmtId="0" fontId="9" fillId="0" borderId="6" xfId="0" applyFont="1" applyBorder="1"/>
    <xf numFmtId="0" fontId="9" fillId="0" borderId="17" xfId="0" applyFont="1" applyBorder="1"/>
    <xf numFmtId="0" fontId="9" fillId="0" borderId="8" xfId="0" applyFont="1" applyBorder="1"/>
    <xf numFmtId="0" fontId="7" fillId="0" borderId="23" xfId="0" applyFont="1" applyBorder="1"/>
    <xf numFmtId="0" fontId="7" fillId="0" borderId="8" xfId="0" applyFont="1" applyBorder="1"/>
    <xf numFmtId="0" fontId="7" fillId="0" borderId="17" xfId="0" applyFont="1" applyBorder="1"/>
    <xf numFmtId="0" fontId="8" fillId="0" borderId="7" xfId="0" applyFont="1" applyFill="1" applyBorder="1"/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3" xfId="0" applyFont="1" applyBorder="1"/>
    <xf numFmtId="0" fontId="8" fillId="0" borderId="17" xfId="0" applyFont="1" applyBorder="1"/>
    <xf numFmtId="0" fontId="8" fillId="0" borderId="24" xfId="0" applyFont="1" applyFill="1" applyBorder="1"/>
    <xf numFmtId="0" fontId="10" fillId="0" borderId="7" xfId="0" applyFont="1" applyBorder="1"/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20" xfId="0" applyFont="1" applyBorder="1"/>
    <xf numFmtId="0" fontId="7" fillId="0" borderId="0" xfId="0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/>
    <xf numFmtId="0" fontId="8" fillId="0" borderId="0" xfId="0" applyFont="1" applyAlignment="1">
      <alignment horizontal="center"/>
    </xf>
    <xf numFmtId="0" fontId="8" fillId="0" borderId="28" xfId="0" applyFont="1" applyBorder="1"/>
    <xf numFmtId="0" fontId="7" fillId="0" borderId="3" xfId="0" applyFont="1" applyBorder="1" applyAlignment="1">
      <alignment horizontal="center"/>
    </xf>
    <xf numFmtId="0" fontId="7" fillId="0" borderId="28" xfId="0" applyFont="1" applyBorder="1"/>
    <xf numFmtId="0" fontId="0" fillId="0" borderId="29" xfId="0" applyBorder="1"/>
    <xf numFmtId="0" fontId="11" fillId="0" borderId="0" xfId="0" applyFont="1" applyBorder="1" applyAlignment="1">
      <alignment horizontal="center"/>
    </xf>
    <xf numFmtId="1" fontId="8" fillId="0" borderId="20" xfId="0" applyNumberFormat="1" applyFont="1" applyBorder="1"/>
    <xf numFmtId="1" fontId="8" fillId="0" borderId="0" xfId="0" applyNumberFormat="1" applyFont="1" applyBorder="1" applyAlignment="1">
      <alignment horizontal="center"/>
    </xf>
    <xf numFmtId="0" fontId="8" fillId="0" borderId="30" xfId="0" applyFont="1" applyBorder="1"/>
    <xf numFmtId="0" fontId="0" fillId="0" borderId="30" xfId="0" applyBorder="1"/>
    <xf numFmtId="0" fontId="0" fillId="0" borderId="31" xfId="0" applyBorder="1"/>
    <xf numFmtId="0" fontId="8" fillId="3" borderId="0" xfId="0" applyFont="1" applyFill="1"/>
    <xf numFmtId="0" fontId="11" fillId="0" borderId="0" xfId="0" applyFont="1" applyAlignment="1">
      <alignment horizontal="center"/>
    </xf>
    <xf numFmtId="0" fontId="3" fillId="0" borderId="32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2" fillId="0" borderId="36" xfId="0" applyFont="1" applyBorder="1"/>
    <xf numFmtId="3" fontId="0" fillId="0" borderId="32" xfId="0" applyNumberFormat="1" applyBorder="1"/>
    <xf numFmtId="0" fontId="0" fillId="0" borderId="32" xfId="0" applyBorder="1"/>
    <xf numFmtId="0" fontId="3" fillId="0" borderId="37" xfId="0" applyFont="1" applyBorder="1"/>
    <xf numFmtId="0" fontId="12" fillId="0" borderId="0" xfId="0" applyFont="1" applyBorder="1"/>
    <xf numFmtId="0" fontId="0" fillId="0" borderId="37" xfId="0" applyBorder="1"/>
    <xf numFmtId="0" fontId="3" fillId="0" borderId="34" xfId="0" applyFont="1" applyBorder="1"/>
    <xf numFmtId="0" fontId="12" fillId="0" borderId="30" xfId="0" applyFont="1" applyBorder="1"/>
    <xf numFmtId="0" fontId="0" fillId="0" borderId="36" xfId="0" applyBorder="1"/>
    <xf numFmtId="3" fontId="0" fillId="0" borderId="0" xfId="0" applyNumberFormat="1"/>
    <xf numFmtId="0" fontId="13" fillId="0" borderId="0" xfId="0" applyFont="1"/>
    <xf numFmtId="0" fontId="3" fillId="0" borderId="0" xfId="0" applyFont="1" applyBorder="1"/>
    <xf numFmtId="0" fontId="0" fillId="0" borderId="0" xfId="0" applyFont="1" applyBorder="1"/>
    <xf numFmtId="1" fontId="0" fillId="0" borderId="32" xfId="0" applyNumberFormat="1" applyBorder="1"/>
    <xf numFmtId="0" fontId="3" fillId="0" borderId="38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9" xfId="0" applyFont="1" applyBorder="1"/>
    <xf numFmtId="0" fontId="0" fillId="0" borderId="27" xfId="0" applyBorder="1"/>
    <xf numFmtId="0" fontId="0" fillId="0" borderId="6" xfId="0" applyBorder="1"/>
    <xf numFmtId="0" fontId="3" fillId="0" borderId="7" xfId="0" applyFont="1" applyBorder="1"/>
    <xf numFmtId="0" fontId="3" fillId="0" borderId="7" xfId="0" applyFont="1" applyFill="1" applyBorder="1"/>
    <xf numFmtId="0" fontId="3" fillId="0" borderId="40" xfId="0" applyFont="1" applyBorder="1"/>
    <xf numFmtId="0" fontId="0" fillId="0" borderId="11" xfId="0" applyBorder="1"/>
    <xf numFmtId="0" fontId="3" fillId="0" borderId="12" xfId="0" applyFont="1" applyBorder="1"/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2" fontId="8" fillId="0" borderId="0" xfId="0" applyNumberFormat="1" applyFont="1"/>
    <xf numFmtId="0" fontId="3" fillId="0" borderId="6" xfId="0" applyFont="1" applyBorder="1"/>
    <xf numFmtId="0" fontId="3" fillId="0" borderId="11" xfId="0" applyFont="1" applyBorder="1"/>
    <xf numFmtId="2" fontId="0" fillId="0" borderId="27" xfId="0" applyNumberFormat="1" applyBorder="1"/>
    <xf numFmtId="2" fontId="0" fillId="0" borderId="35" xfId="0" applyNumberFormat="1" applyBorder="1"/>
    <xf numFmtId="0" fontId="0" fillId="0" borderId="0" xfId="0" applyFont="1" applyBorder="1" applyAlignment="1">
      <alignment horizontal="right"/>
    </xf>
    <xf numFmtId="0" fontId="3" fillId="0" borderId="27" xfId="0" applyFont="1" applyBorder="1"/>
    <xf numFmtId="0" fontId="0" fillId="0" borderId="30" xfId="0" applyFont="1" applyBorder="1"/>
    <xf numFmtId="0" fontId="3" fillId="0" borderId="35" xfId="0" applyFont="1" applyBorder="1"/>
    <xf numFmtId="0" fontId="11" fillId="0" borderId="0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7" xfId="0" applyNumberFormat="1" applyBorder="1"/>
    <xf numFmtId="0" fontId="7" fillId="0" borderId="6" xfId="0" applyFont="1" applyBorder="1"/>
    <xf numFmtId="0" fontId="8" fillId="0" borderId="12" xfId="0" applyFont="1" applyBorder="1" applyAlignment="1">
      <alignment horizontal="center"/>
    </xf>
    <xf numFmtId="1" fontId="3" fillId="0" borderId="0" xfId="0" applyNumberFormat="1" applyFont="1"/>
    <xf numFmtId="166" fontId="8" fillId="0" borderId="0" xfId="0" applyNumberFormat="1" applyFont="1"/>
    <xf numFmtId="166" fontId="8" fillId="0" borderId="0" xfId="0" applyNumberFormat="1" applyFont="1" applyBorder="1"/>
    <xf numFmtId="0" fontId="7" fillId="0" borderId="39" xfId="0" applyFont="1" applyBorder="1" applyAlignment="1">
      <alignment horizontal="center"/>
    </xf>
    <xf numFmtId="166" fontId="8" fillId="0" borderId="39" xfId="0" applyNumberFormat="1" applyFont="1" applyBorder="1" applyAlignment="1">
      <alignment horizontal="center"/>
    </xf>
    <xf numFmtId="0" fontId="0" fillId="0" borderId="23" xfId="0" applyBorder="1"/>
    <xf numFmtId="0" fontId="8" fillId="0" borderId="25" xfId="0" applyFont="1" applyBorder="1"/>
    <xf numFmtId="0" fontId="7" fillId="0" borderId="0" xfId="0" applyFont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8" fillId="0" borderId="8" xfId="0" applyFont="1" applyBorder="1"/>
    <xf numFmtId="0" fontId="8" fillId="0" borderId="10" xfId="0" applyFont="1" applyBorder="1"/>
    <xf numFmtId="0" fontId="7" fillId="0" borderId="12" xfId="0" applyFont="1" applyBorder="1"/>
    <xf numFmtId="0" fontId="8" fillId="0" borderId="15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0" fillId="0" borderId="7" xfId="0" applyBorder="1"/>
    <xf numFmtId="0" fontId="0" fillId="0" borderId="17" xfId="0" applyBorder="1"/>
    <xf numFmtId="0" fontId="0" fillId="0" borderId="10" xfId="0" applyBorder="1"/>
    <xf numFmtId="0" fontId="8" fillId="0" borderId="24" xfId="0" applyFont="1" applyBorder="1"/>
    <xf numFmtId="0" fontId="8" fillId="0" borderId="0" xfId="0" applyFont="1" applyFill="1"/>
    <xf numFmtId="0" fontId="7" fillId="0" borderId="0" xfId="0" applyFont="1" applyFill="1"/>
    <xf numFmtId="0" fontId="16" fillId="0" borderId="0" xfId="0" applyFont="1"/>
    <xf numFmtId="0" fontId="12" fillId="0" borderId="0" xfId="0" applyFont="1"/>
    <xf numFmtId="0" fontId="11" fillId="0" borderId="0" xfId="0" applyFont="1"/>
    <xf numFmtId="0" fontId="10" fillId="0" borderId="0" xfId="0" applyFont="1"/>
    <xf numFmtId="0" fontId="8" fillId="0" borderId="7" xfId="0" applyFont="1" applyBorder="1" applyAlignment="1">
      <alignment horizontal="left"/>
    </xf>
    <xf numFmtId="2" fontId="8" fillId="0" borderId="7" xfId="0" applyNumberFormat="1" applyFont="1" applyBorder="1" applyAlignment="1">
      <alignment horizontal="left"/>
    </xf>
    <xf numFmtId="0" fontId="7" fillId="0" borderId="5" xfId="0" applyFont="1" applyBorder="1"/>
    <xf numFmtId="0" fontId="7" fillId="0" borderId="10" xfId="0" applyFont="1" applyBorder="1"/>
    <xf numFmtId="0" fontId="7" fillId="0" borderId="45" xfId="0" applyFont="1" applyBorder="1"/>
    <xf numFmtId="0" fontId="8" fillId="0" borderId="44" xfId="0" applyFont="1" applyBorder="1"/>
    <xf numFmtId="0" fontId="8" fillId="0" borderId="46" xfId="0" applyFont="1" applyBorder="1"/>
    <xf numFmtId="0" fontId="8" fillId="0" borderId="44" xfId="0" applyFont="1" applyBorder="1" applyAlignment="1">
      <alignment horizontal="center"/>
    </xf>
    <xf numFmtId="0" fontId="0" fillId="0" borderId="44" xfId="0" applyBorder="1"/>
    <xf numFmtId="0" fontId="7" fillId="0" borderId="44" xfId="0" applyFont="1" applyBorder="1"/>
    <xf numFmtId="164" fontId="8" fillId="0" borderId="20" xfId="6" applyFont="1" applyBorder="1"/>
    <xf numFmtId="164" fontId="8" fillId="0" borderId="10" xfId="6" applyFont="1" applyBorder="1"/>
    <xf numFmtId="164" fontId="8" fillId="0" borderId="44" xfId="6" applyFont="1" applyBorder="1"/>
    <xf numFmtId="166" fontId="0" fillId="0" borderId="27" xfId="0" applyNumberFormat="1" applyBorder="1"/>
    <xf numFmtId="164" fontId="0" fillId="0" borderId="27" xfId="6" applyFont="1" applyBorder="1"/>
    <xf numFmtId="165" fontId="0" fillId="0" borderId="27" xfId="0" applyNumberFormat="1" applyBorder="1"/>
    <xf numFmtId="1" fontId="8" fillId="0" borderId="12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11" xfId="0" applyFont="1" applyBorder="1"/>
    <xf numFmtId="0" fontId="8" fillId="0" borderId="7" xfId="0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20" xfId="0" applyBorder="1"/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7" fillId="4" borderId="11" xfId="0" applyFont="1" applyFill="1" applyBorder="1"/>
    <xf numFmtId="164" fontId="7" fillId="4" borderId="11" xfId="6" applyFont="1" applyFill="1" applyBorder="1"/>
    <xf numFmtId="164" fontId="0" fillId="4" borderId="27" xfId="6" applyFont="1" applyFill="1" applyBorder="1"/>
    <xf numFmtId="0" fontId="0" fillId="4" borderId="0" xfId="0" applyFill="1"/>
    <xf numFmtId="164" fontId="0" fillId="5" borderId="27" xfId="6" applyFont="1" applyFill="1" applyBorder="1"/>
    <xf numFmtId="0" fontId="8" fillId="0" borderId="18" xfId="0" applyFont="1" applyBorder="1"/>
    <xf numFmtId="2" fontId="8" fillId="0" borderId="28" xfId="0" applyNumberFormat="1" applyFont="1" applyBorder="1" applyAlignment="1">
      <alignment horizontal="left"/>
    </xf>
    <xf numFmtId="0" fontId="8" fillId="0" borderId="47" xfId="0" applyFont="1" applyBorder="1"/>
    <xf numFmtId="0" fontId="0" fillId="0" borderId="47" xfId="0" applyBorder="1"/>
    <xf numFmtId="0" fontId="8" fillId="0" borderId="8" xfId="0" applyFont="1" applyBorder="1" applyAlignment="1">
      <alignment horizontal="center"/>
    </xf>
    <xf numFmtId="0" fontId="0" fillId="0" borderId="24" xfId="0" applyBorder="1"/>
    <xf numFmtId="166" fontId="0" fillId="0" borderId="17" xfId="0" applyNumberFormat="1" applyBorder="1"/>
    <xf numFmtId="2" fontId="0" fillId="0" borderId="30" xfId="0" applyNumberFormat="1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7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8" fillId="0" borderId="3" xfId="0" applyFont="1" applyBorder="1"/>
    <xf numFmtId="0" fontId="8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8" fillId="0" borderId="8" xfId="0" applyFont="1" applyBorder="1"/>
    <xf numFmtId="0" fontId="8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8" fillId="0" borderId="13" xfId="0" applyFont="1" applyBorder="1"/>
    <xf numFmtId="0" fontId="8" fillId="0" borderId="15" xfId="0" applyFont="1" applyBorder="1"/>
    <xf numFmtId="0" fontId="8" fillId="0" borderId="4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8" fillId="0" borderId="1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4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12" xfId="0" applyFont="1" applyBorder="1"/>
    <xf numFmtId="0" fontId="7" fillId="0" borderId="3" xfId="0" applyFont="1" applyBorder="1"/>
    <xf numFmtId="0" fontId="8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2" fontId="0" fillId="0" borderId="7" xfId="0" applyNumberFormat="1" applyBorder="1"/>
    <xf numFmtId="2" fontId="0" fillId="0" borderId="8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1" fontId="3" fillId="0" borderId="21" xfId="0" applyNumberFormat="1" applyFont="1" applyBorder="1"/>
    <xf numFmtId="1" fontId="3" fillId="0" borderId="4" xfId="0" applyNumberFormat="1" applyFont="1" applyBorder="1"/>
    <xf numFmtId="1" fontId="0" fillId="0" borderId="4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17" xfId="0" applyNumberFormat="1" applyBorder="1"/>
    <xf numFmtId="2" fontId="0" fillId="0" borderId="20" xfId="0" applyNumberFormat="1" applyBorder="1"/>
    <xf numFmtId="1" fontId="3" fillId="0" borderId="5" xfId="0" applyNumberFormat="1" applyFont="1" applyBorder="1"/>
    <xf numFmtId="1" fontId="0" fillId="0" borderId="15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20" xfId="0" applyBorder="1"/>
    <xf numFmtId="2" fontId="0" fillId="0" borderId="16" xfId="0" applyNumberFormat="1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</cellXfs>
  <cellStyles count="23">
    <cellStyle name="Comma [0]" xfId="6" builtinId="6"/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1" builtinId="5"/>
  </cellStyles>
  <dxfs count="15"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</c:spPr>
          <c:invertIfNegative val="0"/>
          <c:cat>
            <c:strRef>
              <c:f>'Weekly load'!$C$3:$I$3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'Weekly load'!$C$4:$I$4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E-ED40-8A49-8DC0A09A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196776"/>
        <c:axId val="2133391592"/>
      </c:barChart>
      <c:catAx>
        <c:axId val="2127196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3391592"/>
        <c:crosses val="autoZero"/>
        <c:auto val="1"/>
        <c:lblAlgn val="ctr"/>
        <c:lblOffset val="100"/>
        <c:noMultiLvlLbl val="0"/>
      </c:catAx>
      <c:valAx>
        <c:axId val="2133391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196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</c:spPr>
          <c:invertIfNegative val="0"/>
          <c:cat>
            <c:strRef>
              <c:f>'Weekly load - ES pre-calculated'!$C$3:$I$3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'Weekly load - ES pre-calculated'!$C$4:$I$4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1-A747-8FB7-DA3BB7DB3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433144"/>
        <c:axId val="2133436120"/>
      </c:barChart>
      <c:catAx>
        <c:axId val="2133433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3436120"/>
        <c:crosses val="autoZero"/>
        <c:auto val="1"/>
        <c:lblAlgn val="ctr"/>
        <c:lblOffset val="100"/>
        <c:noMultiLvlLbl val="0"/>
      </c:catAx>
      <c:valAx>
        <c:axId val="2133436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433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</c:spPr>
          <c:invertIfNegative val="0"/>
          <c:cat>
            <c:strRef>
              <c:f>'Weekly load - simple'!$C$3:$I$3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'Weekly load - simple'!$C$4:$I$4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F4-EB4E-AB23-0D26810B1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3469576"/>
        <c:axId val="2133472552"/>
      </c:barChart>
      <c:catAx>
        <c:axId val="2133469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3472552"/>
        <c:crosses val="autoZero"/>
        <c:auto val="1"/>
        <c:lblAlgn val="ctr"/>
        <c:lblOffset val="100"/>
        <c:noMultiLvlLbl val="0"/>
      </c:catAx>
      <c:valAx>
        <c:axId val="2133472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3469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264150943396199E-2"/>
          <c:y val="1.36186770428016E-2"/>
          <c:w val="0.975471698113208"/>
          <c:h val="0.870759674009619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'Anuual load'!$C$1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BA-7C4C-9E38-D1FBF6D7B05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BA-7C4C-9E38-D1FBF6D7B057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9BA-7C4C-9E38-D1FBF6D7B057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9BA-7C4C-9E38-D1FBF6D7B05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BA-7C4C-9E38-D1FBF6D7B057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09BA-7C4C-9E38-D1FBF6D7B05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BA-7C4C-9E38-D1FBF6D7B057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09BA-7C4C-9E38-D1FBF6D7B05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9BA-7C4C-9E38-D1FBF6D7B05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9BA-7C4C-9E38-D1FBF6D7B05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9BA-7C4C-9E38-D1FBF6D7B05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9BA-7C4C-9E38-D1FBF6D7B05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9BA-7C4C-9E38-D1FBF6D7B05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9BA-7C4C-9E38-D1FBF6D7B057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9BA-7C4C-9E38-D1FBF6D7B057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9BA-7C4C-9E38-D1FBF6D7B05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09BA-7C4C-9E38-D1FBF6D7B057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9BA-7C4C-9E38-D1FBF6D7B05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09BA-7C4C-9E38-D1FBF6D7B057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9BA-7C4C-9E38-D1FBF6D7B05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09BA-7C4C-9E38-D1FBF6D7B057}"/>
              </c:ext>
            </c:extLst>
          </c:dPt>
          <c:dPt>
            <c:idx val="4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9BA-7C4C-9E38-D1FBF6D7B057}"/>
              </c:ext>
            </c:extLst>
          </c:dPt>
          <c:dPt>
            <c:idx val="5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09BA-7C4C-9E38-D1FBF6D7B057}"/>
              </c:ext>
            </c:extLst>
          </c:dPt>
          <c:dPt>
            <c:idx val="5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09BA-7C4C-9E38-D1FBF6D7B057}"/>
              </c:ext>
            </c:extLst>
          </c:dPt>
          <c:val>
            <c:numRef>
              <c:f>'Anuual load'!$C$2:$C$53</c:f>
              <c:numCache>
                <c:formatCode>General</c:formatCode>
                <c:ptCount val="52"/>
              </c:numCache>
            </c:numRef>
          </c:val>
          <c:extLst>
            <c:ext xmlns:c16="http://schemas.microsoft.com/office/drawing/2014/chart" uri="{C3380CC4-5D6E-409C-BE32-E72D297353CC}">
              <c16:uniqueId val="{0000001C-09BA-7C4C-9E38-D1FBF6D7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32753416"/>
        <c:axId val="2132756488"/>
      </c:barChart>
      <c:lineChart>
        <c:grouping val="standard"/>
        <c:varyColors val="0"/>
        <c:ser>
          <c:idx val="0"/>
          <c:order val="0"/>
          <c:tx>
            <c:strRef>
              <c:f>'Anuual load'!$B$1</c:f>
              <c:strCache>
                <c:ptCount val="1"/>
              </c:strCache>
            </c:strRef>
          </c:tx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pPr>
              <a:gradFill rotWithShape="1">
                <a:gsLst>
                  <a:gs pos="0">
                    <a:schemeClr val="dk1">
                      <a:tint val="100000"/>
                      <a:shade val="100000"/>
                      <a:satMod val="130000"/>
                    </a:schemeClr>
                  </a:gs>
                  <a:gs pos="100000">
                    <a:schemeClr val="dk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val>
            <c:numRef>
              <c:f>'Anuual load'!$B$2:$B$53</c:f>
              <c:numCache>
                <c:formatCode>General</c:formatCode>
                <c:ptCount val="5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9BA-7C4C-9E38-D1FBF6D7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753416"/>
        <c:axId val="2132756488"/>
      </c:lineChart>
      <c:catAx>
        <c:axId val="2132753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32756488"/>
        <c:crosses val="autoZero"/>
        <c:auto val="1"/>
        <c:lblAlgn val="ctr"/>
        <c:lblOffset val="100"/>
        <c:noMultiLvlLbl val="0"/>
      </c:catAx>
      <c:valAx>
        <c:axId val="2132756488"/>
        <c:scaling>
          <c:orientation val="minMax"/>
        </c:scaling>
        <c:delete val="1"/>
        <c:axPos val="l"/>
        <c:majorGridlines/>
        <c:numFmt formatCode="General" sourceLinked="1"/>
        <c:majorTickMark val="none"/>
        <c:minorTickMark val="none"/>
        <c:tickLblPos val="nextTo"/>
        <c:crossAx val="21327534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1"/>
        <c:delete val="1"/>
      </c:legendEntry>
      <c:overlay val="0"/>
      <c:txPr>
        <a:bodyPr/>
        <a:lstStyle/>
        <a:p>
          <a:pPr>
            <a:defRPr sz="1400"/>
          </a:pPr>
          <a:endParaRPr lang="en-JP"/>
        </a:p>
      </c:txPr>
    </c:legend>
    <c:plotVisOnly val="1"/>
    <c:dispBlanksAs val="span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21</xdr:row>
      <xdr:rowOff>152400</xdr:rowOff>
    </xdr:from>
    <xdr:to>
      <xdr:col>8</xdr:col>
      <xdr:colOff>711200</xdr:colOff>
      <xdr:row>36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19</xdr:row>
      <xdr:rowOff>152400</xdr:rowOff>
    </xdr:from>
    <xdr:to>
      <xdr:col>8</xdr:col>
      <xdr:colOff>711200</xdr:colOff>
      <xdr:row>34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152400</xdr:rowOff>
    </xdr:from>
    <xdr:to>
      <xdr:col>8</xdr:col>
      <xdr:colOff>711200</xdr:colOff>
      <xdr:row>32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</xdr:row>
      <xdr:rowOff>25400</xdr:rowOff>
    </xdr:from>
    <xdr:to>
      <xdr:col>45</xdr:col>
      <xdr:colOff>38100</xdr:colOff>
      <xdr:row>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B2" sqref="B2:B13"/>
    </sheetView>
  </sheetViews>
  <sheetFormatPr baseColWidth="10" defaultRowHeight="16" x14ac:dyDescent="0.2"/>
  <cols>
    <col min="1" max="1" width="21.1640625" customWidth="1"/>
    <col min="3" max="3" width="22.5" customWidth="1"/>
    <col min="4" max="4" width="12.6640625" bestFit="1" customWidth="1"/>
  </cols>
  <sheetData>
    <row r="1" spans="1:4" x14ac:dyDescent="0.2">
      <c r="A1" s="3" t="s">
        <v>177</v>
      </c>
      <c r="B1" s="1"/>
      <c r="C1" s="1"/>
      <c r="D1" s="1"/>
    </row>
    <row r="2" spans="1:4" x14ac:dyDescent="0.2">
      <c r="A2" s="3" t="s">
        <v>1</v>
      </c>
      <c r="B2" s="6"/>
      <c r="C2" s="3" t="s">
        <v>168</v>
      </c>
      <c r="D2" s="5" t="e">
        <f>B3/B2</f>
        <v>#DIV/0!</v>
      </c>
    </row>
    <row r="3" spans="1:4" x14ac:dyDescent="0.2">
      <c r="A3" s="3" t="s">
        <v>169</v>
      </c>
      <c r="B3" s="8"/>
      <c r="C3" s="3" t="s">
        <v>0</v>
      </c>
      <c r="D3" s="2" t="e">
        <f>B4/((B2/100)^2)</f>
        <v>#DIV/0!</v>
      </c>
    </row>
    <row r="4" spans="1:4" ht="18" x14ac:dyDescent="0.2">
      <c r="A4" s="3" t="s">
        <v>2</v>
      </c>
      <c r="B4" s="6"/>
      <c r="C4" s="4" t="s">
        <v>4</v>
      </c>
      <c r="D4" s="2" t="e">
        <f>8.82+(0.45*D3)</f>
        <v>#DIV/0!</v>
      </c>
    </row>
    <row r="5" spans="1:4" x14ac:dyDescent="0.2">
      <c r="A5" s="3" t="s">
        <v>3</v>
      </c>
      <c r="B5" s="7"/>
      <c r="C5" s="1" t="s">
        <v>5</v>
      </c>
      <c r="D5" s="2">
        <f>B4*B5</f>
        <v>0</v>
      </c>
    </row>
    <row r="6" spans="1:4" x14ac:dyDescent="0.2">
      <c r="C6" s="1" t="s">
        <v>6</v>
      </c>
      <c r="D6" s="2">
        <f>B4-D5</f>
        <v>0</v>
      </c>
    </row>
    <row r="8" spans="1:4" x14ac:dyDescent="0.2">
      <c r="A8" s="3" t="s">
        <v>170</v>
      </c>
      <c r="B8" s="8"/>
      <c r="C8" s="3" t="s">
        <v>33</v>
      </c>
      <c r="D8" s="5" t="e">
        <f>B8/B4</f>
        <v>#DIV/0!</v>
      </c>
    </row>
    <row r="9" spans="1:4" x14ac:dyDescent="0.2">
      <c r="C9" s="3" t="s">
        <v>34</v>
      </c>
      <c r="D9" s="5" t="e">
        <f>B8/(B4^(2/3))</f>
        <v>#DIV/0!</v>
      </c>
    </row>
    <row r="10" spans="1:4" x14ac:dyDescent="0.2">
      <c r="A10" s="3" t="s">
        <v>171</v>
      </c>
      <c r="B10" s="8"/>
    </row>
    <row r="11" spans="1:4" x14ac:dyDescent="0.2">
      <c r="A11" s="3" t="s">
        <v>172</v>
      </c>
      <c r="B11" s="8"/>
      <c r="C11" s="3" t="s">
        <v>173</v>
      </c>
      <c r="D11" s="5" t="e">
        <f>B11/B10</f>
        <v>#DIV/0!</v>
      </c>
    </row>
    <row r="13" spans="1:4" x14ac:dyDescent="0.2">
      <c r="A13" s="3" t="s">
        <v>174</v>
      </c>
      <c r="B13" s="8"/>
      <c r="C13" s="3" t="s">
        <v>175</v>
      </c>
      <c r="D13">
        <f>(B4*B13)/100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4"/>
  <sheetViews>
    <sheetView workbookViewId="0">
      <selection activeCell="C5" sqref="C5:G6"/>
    </sheetView>
  </sheetViews>
  <sheetFormatPr baseColWidth="10" defaultRowHeight="16" x14ac:dyDescent="0.2"/>
  <cols>
    <col min="1" max="1" width="18.6640625" customWidth="1"/>
    <col min="2" max="2" width="11.6640625" customWidth="1"/>
    <col min="3" max="9" width="9.5" customWidth="1"/>
  </cols>
  <sheetData>
    <row r="1" spans="1:11" x14ac:dyDescent="0.2">
      <c r="A1" s="3" t="s">
        <v>108</v>
      </c>
    </row>
    <row r="3" spans="1:11" x14ac:dyDescent="0.2">
      <c r="A3" s="76" t="s">
        <v>109</v>
      </c>
      <c r="B3" s="77"/>
      <c r="C3" s="76" t="s">
        <v>110</v>
      </c>
      <c r="D3" s="76" t="s">
        <v>111</v>
      </c>
      <c r="E3" s="76" t="s">
        <v>112</v>
      </c>
      <c r="F3" s="76" t="s">
        <v>113</v>
      </c>
      <c r="G3" s="76" t="s">
        <v>114</v>
      </c>
      <c r="H3" s="76" t="s">
        <v>115</v>
      </c>
      <c r="I3" s="76" t="s">
        <v>116</v>
      </c>
    </row>
    <row r="4" spans="1:11" x14ac:dyDescent="0.2">
      <c r="A4" s="78"/>
      <c r="B4" s="79"/>
      <c r="C4" s="78">
        <f>C7+C10+C14</f>
        <v>0</v>
      </c>
      <c r="D4" s="78">
        <f t="shared" ref="D4:I4" si="0">D7+D10+D14</f>
        <v>0</v>
      </c>
      <c r="E4" s="78">
        <f t="shared" si="0"/>
        <v>0</v>
      </c>
      <c r="F4" s="78">
        <f t="shared" si="0"/>
        <v>0</v>
      </c>
      <c r="G4" s="78">
        <f t="shared" si="0"/>
        <v>0</v>
      </c>
      <c r="H4" s="78">
        <f t="shared" si="0"/>
        <v>0</v>
      </c>
      <c r="I4" s="78">
        <f t="shared" si="0"/>
        <v>0</v>
      </c>
    </row>
    <row r="5" spans="1:11" x14ac:dyDescent="0.2">
      <c r="A5" s="76" t="s">
        <v>117</v>
      </c>
      <c r="B5" s="80" t="s">
        <v>118</v>
      </c>
      <c r="C5" s="81"/>
      <c r="D5" s="82"/>
      <c r="E5" s="81"/>
      <c r="F5" s="81"/>
      <c r="G5" s="81"/>
      <c r="H5" s="81"/>
      <c r="I5" s="82"/>
    </row>
    <row r="6" spans="1:11" x14ac:dyDescent="0.2">
      <c r="A6" s="83"/>
      <c r="B6" s="84" t="s">
        <v>75</v>
      </c>
      <c r="C6" s="85"/>
      <c r="D6" s="85"/>
      <c r="E6" s="85"/>
      <c r="F6" s="85"/>
      <c r="G6" s="85"/>
      <c r="H6" s="85"/>
      <c r="I6" s="85"/>
    </row>
    <row r="7" spans="1:11" x14ac:dyDescent="0.2">
      <c r="A7" s="86"/>
      <c r="B7" s="87" t="s">
        <v>119</v>
      </c>
      <c r="C7" s="78">
        <f t="shared" ref="C7:I7" si="1">C5*(C6/10)</f>
        <v>0</v>
      </c>
      <c r="D7" s="78">
        <f t="shared" si="1"/>
        <v>0</v>
      </c>
      <c r="E7" s="78">
        <f t="shared" si="1"/>
        <v>0</v>
      </c>
      <c r="F7" s="78">
        <f t="shared" si="1"/>
        <v>0</v>
      </c>
      <c r="G7" s="78">
        <f t="shared" si="1"/>
        <v>0</v>
      </c>
      <c r="H7" s="78">
        <f t="shared" si="1"/>
        <v>0</v>
      </c>
      <c r="I7" s="78">
        <f t="shared" si="1"/>
        <v>0</v>
      </c>
    </row>
    <row r="8" spans="1:11" x14ac:dyDescent="0.2">
      <c r="A8" s="76" t="s">
        <v>98</v>
      </c>
      <c r="B8" s="88" t="s">
        <v>120</v>
      </c>
      <c r="C8" s="93"/>
      <c r="D8" s="82"/>
      <c r="E8" s="81"/>
      <c r="F8" s="82"/>
      <c r="G8" s="81"/>
      <c r="H8" s="82"/>
      <c r="I8" s="82"/>
      <c r="K8" s="89"/>
    </row>
    <row r="9" spans="1:11" x14ac:dyDescent="0.2">
      <c r="A9" s="83"/>
      <c r="B9" s="84" t="s">
        <v>75</v>
      </c>
      <c r="C9" s="85"/>
      <c r="D9" s="85"/>
      <c r="E9" s="85"/>
      <c r="F9" s="85"/>
      <c r="G9" s="85"/>
      <c r="H9" s="85"/>
      <c r="I9" s="85"/>
    </row>
    <row r="10" spans="1:11" x14ac:dyDescent="0.2">
      <c r="A10" s="83"/>
      <c r="B10" s="28" t="s">
        <v>119</v>
      </c>
      <c r="C10" s="85">
        <f t="shared" ref="C10:I10" si="2">C8*(C9/10)</f>
        <v>0</v>
      </c>
      <c r="D10" s="85">
        <f t="shared" si="2"/>
        <v>0</v>
      </c>
      <c r="E10" s="85">
        <f t="shared" si="2"/>
        <v>0</v>
      </c>
      <c r="F10" s="85">
        <f t="shared" si="2"/>
        <v>0</v>
      </c>
      <c r="G10" s="85">
        <f t="shared" si="2"/>
        <v>0</v>
      </c>
      <c r="H10" s="78">
        <f t="shared" si="2"/>
        <v>0</v>
      </c>
      <c r="I10" s="85">
        <f t="shared" si="2"/>
        <v>0</v>
      </c>
      <c r="J10" t="s">
        <v>131</v>
      </c>
    </row>
    <row r="11" spans="1:11" x14ac:dyDescent="0.2">
      <c r="A11" s="76" t="s">
        <v>122</v>
      </c>
      <c r="B11" s="80" t="s">
        <v>123</v>
      </c>
      <c r="C11" s="82"/>
      <c r="D11" s="82"/>
      <c r="E11" s="81"/>
      <c r="F11" s="82"/>
      <c r="G11" s="82"/>
      <c r="H11" s="85"/>
      <c r="I11" s="82"/>
    </row>
    <row r="12" spans="1:11" x14ac:dyDescent="0.2">
      <c r="A12" s="83"/>
      <c r="B12" s="84" t="s">
        <v>75</v>
      </c>
      <c r="C12" s="85"/>
      <c r="D12" s="85"/>
      <c r="E12" s="85"/>
      <c r="F12" s="85"/>
      <c r="G12" s="85"/>
      <c r="H12" s="85"/>
      <c r="I12" s="85"/>
    </row>
    <row r="13" spans="1:11" x14ac:dyDescent="0.2">
      <c r="A13" s="83"/>
      <c r="B13" s="84" t="s">
        <v>119</v>
      </c>
      <c r="C13" s="85">
        <f>(C11*60)*(C12/10)</f>
        <v>0</v>
      </c>
      <c r="D13" s="85">
        <f t="shared" ref="D13:I13" si="3">(D11*60)*(D12/10)</f>
        <v>0</v>
      </c>
      <c r="E13" s="85">
        <f t="shared" si="3"/>
        <v>0</v>
      </c>
      <c r="F13" s="85">
        <f t="shared" si="3"/>
        <v>0</v>
      </c>
      <c r="G13" s="85">
        <f t="shared" si="3"/>
        <v>0</v>
      </c>
      <c r="H13" s="85">
        <f t="shared" si="3"/>
        <v>0</v>
      </c>
      <c r="I13" s="85">
        <f t="shared" si="3"/>
        <v>0</v>
      </c>
    </row>
    <row r="14" spans="1:11" x14ac:dyDescent="0.2">
      <c r="A14" s="86"/>
      <c r="B14" s="87" t="s">
        <v>121</v>
      </c>
      <c r="C14" s="78">
        <f>C13*$C$18</f>
        <v>0</v>
      </c>
      <c r="D14" s="78">
        <f t="shared" ref="D14:I14" si="4">D13*$C$18</f>
        <v>0</v>
      </c>
      <c r="E14" s="78">
        <f t="shared" si="4"/>
        <v>0</v>
      </c>
      <c r="F14" s="78">
        <f t="shared" si="4"/>
        <v>0</v>
      </c>
      <c r="G14" s="78">
        <f t="shared" si="4"/>
        <v>0</v>
      </c>
      <c r="H14" s="78">
        <f t="shared" si="4"/>
        <v>0</v>
      </c>
      <c r="I14" s="78">
        <f t="shared" si="4"/>
        <v>0</v>
      </c>
    </row>
    <row r="16" spans="1:11" x14ac:dyDescent="0.2">
      <c r="A16" s="3" t="s">
        <v>124</v>
      </c>
      <c r="C16" s="195">
        <f>SUM(C4:I4)</f>
        <v>0</v>
      </c>
    </row>
    <row r="18" spans="1:10" x14ac:dyDescent="0.2">
      <c r="A18" s="17" t="s">
        <v>126</v>
      </c>
      <c r="C18" s="73"/>
    </row>
    <row r="24" spans="1:10" x14ac:dyDescent="0.2">
      <c r="J24" s="3"/>
    </row>
  </sheetData>
  <pageMargins left="0.75" right="0.75" top="1" bottom="1" header="0.5" footer="0.5"/>
  <pageSetup paperSize="9" scale="75" orientation="portrait" horizontalDpi="4294967292" verticalDpi="4294967292"/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2"/>
  <sheetViews>
    <sheetView topLeftCell="A3" workbookViewId="0">
      <selection activeCell="L18" sqref="L18"/>
    </sheetView>
  </sheetViews>
  <sheetFormatPr baseColWidth="10" defaultRowHeight="16" x14ac:dyDescent="0.2"/>
  <cols>
    <col min="1" max="1" width="18.6640625" customWidth="1"/>
    <col min="2" max="2" width="11.6640625" customWidth="1"/>
    <col min="3" max="9" width="9.5" customWidth="1"/>
  </cols>
  <sheetData>
    <row r="1" spans="1:11" x14ac:dyDescent="0.2">
      <c r="A1" s="3" t="s">
        <v>108</v>
      </c>
    </row>
    <row r="3" spans="1:11" x14ac:dyDescent="0.2">
      <c r="A3" s="76" t="s">
        <v>109</v>
      </c>
      <c r="B3" s="77"/>
      <c r="C3" s="76" t="s">
        <v>110</v>
      </c>
      <c r="D3" s="76" t="s">
        <v>111</v>
      </c>
      <c r="E3" s="76" t="s">
        <v>112</v>
      </c>
      <c r="F3" s="76" t="s">
        <v>113</v>
      </c>
      <c r="G3" s="76" t="s">
        <v>114</v>
      </c>
      <c r="H3" s="76" t="s">
        <v>115</v>
      </c>
      <c r="I3" s="76" t="s">
        <v>116</v>
      </c>
    </row>
    <row r="4" spans="1:11" x14ac:dyDescent="0.2">
      <c r="A4" s="78"/>
      <c r="B4" s="79"/>
      <c r="C4" s="78">
        <f>C7+C10+C13</f>
        <v>0</v>
      </c>
      <c r="D4" s="78">
        <f t="shared" ref="D4:I4" si="0">D7+D10+D13</f>
        <v>0</v>
      </c>
      <c r="E4" s="78">
        <f t="shared" si="0"/>
        <v>0</v>
      </c>
      <c r="F4" s="78">
        <f t="shared" si="0"/>
        <v>0</v>
      </c>
      <c r="G4" s="78">
        <f t="shared" si="0"/>
        <v>0</v>
      </c>
      <c r="H4" s="78">
        <f t="shared" si="0"/>
        <v>0</v>
      </c>
      <c r="I4" s="78">
        <f t="shared" si="0"/>
        <v>0</v>
      </c>
    </row>
    <row r="5" spans="1:11" x14ac:dyDescent="0.2">
      <c r="A5" s="76" t="s">
        <v>117</v>
      </c>
      <c r="B5" s="80" t="s">
        <v>123</v>
      </c>
      <c r="C5" s="81"/>
      <c r="D5" s="82"/>
      <c r="E5" s="82"/>
      <c r="F5" s="81"/>
      <c r="G5" s="82"/>
      <c r="H5" s="81"/>
      <c r="I5" s="82"/>
    </row>
    <row r="6" spans="1:11" x14ac:dyDescent="0.2">
      <c r="A6" s="83"/>
      <c r="B6" s="84" t="s">
        <v>75</v>
      </c>
      <c r="C6" s="85"/>
      <c r="D6" s="85"/>
      <c r="E6" s="85"/>
      <c r="F6" s="85"/>
      <c r="G6" s="85"/>
      <c r="H6" s="85"/>
      <c r="I6" s="85"/>
    </row>
    <row r="7" spans="1:11" x14ac:dyDescent="0.2">
      <c r="A7" s="86"/>
      <c r="B7" s="87" t="s">
        <v>119</v>
      </c>
      <c r="C7" s="78">
        <f>C5*(C6/10)</f>
        <v>0</v>
      </c>
      <c r="D7" s="78">
        <f>D5*(D6/10)</f>
        <v>0</v>
      </c>
      <c r="E7" s="78">
        <f t="shared" ref="E7:I7" si="1">E5*(E6/10)</f>
        <v>0</v>
      </c>
      <c r="F7" s="78">
        <f t="shared" si="1"/>
        <v>0</v>
      </c>
      <c r="G7" s="78">
        <f t="shared" si="1"/>
        <v>0</v>
      </c>
      <c r="H7" s="78">
        <f t="shared" si="1"/>
        <v>0</v>
      </c>
      <c r="I7" s="78">
        <f t="shared" si="1"/>
        <v>0</v>
      </c>
    </row>
    <row r="8" spans="1:11" x14ac:dyDescent="0.2">
      <c r="A8" s="76" t="s">
        <v>98</v>
      </c>
      <c r="B8" s="88" t="s">
        <v>123</v>
      </c>
      <c r="C8" s="82"/>
      <c r="D8" s="82"/>
      <c r="E8" s="81"/>
      <c r="F8" s="82"/>
      <c r="G8" s="81"/>
      <c r="H8" s="82"/>
      <c r="I8" s="82"/>
      <c r="K8" s="89"/>
    </row>
    <row r="9" spans="1:11" x14ac:dyDescent="0.2">
      <c r="A9" s="83"/>
      <c r="B9" s="84" t="s">
        <v>75</v>
      </c>
      <c r="C9" s="85"/>
      <c r="D9" s="85"/>
      <c r="E9" s="85"/>
      <c r="F9" s="85"/>
      <c r="G9" s="85"/>
      <c r="H9" s="85"/>
      <c r="I9" s="85"/>
    </row>
    <row r="10" spans="1:11" x14ac:dyDescent="0.2">
      <c r="A10" s="83"/>
      <c r="B10" s="28" t="s">
        <v>119</v>
      </c>
      <c r="C10" s="85">
        <f>C8*(C9/10)</f>
        <v>0</v>
      </c>
      <c r="D10" s="85">
        <f t="shared" ref="D10:H10" si="2">D8*(D9/10)</f>
        <v>0</v>
      </c>
      <c r="E10" s="85">
        <f t="shared" si="2"/>
        <v>0</v>
      </c>
      <c r="F10" s="85">
        <f t="shared" si="2"/>
        <v>0</v>
      </c>
      <c r="G10" s="85">
        <f t="shared" si="2"/>
        <v>0</v>
      </c>
      <c r="H10" s="78">
        <f t="shared" si="2"/>
        <v>0</v>
      </c>
      <c r="I10" s="85">
        <f>I8*(I9/10)</f>
        <v>0</v>
      </c>
    </row>
    <row r="11" spans="1:11" x14ac:dyDescent="0.2">
      <c r="A11" s="76" t="s">
        <v>122</v>
      </c>
      <c r="B11" s="80" t="s">
        <v>123</v>
      </c>
      <c r="C11" s="82"/>
      <c r="D11" s="82"/>
      <c r="E11" s="81"/>
      <c r="F11" s="82"/>
      <c r="G11" s="82"/>
      <c r="H11" s="85"/>
      <c r="I11" s="82"/>
    </row>
    <row r="12" spans="1:11" x14ac:dyDescent="0.2">
      <c r="A12" s="83"/>
      <c r="B12" s="84" t="s">
        <v>75</v>
      </c>
      <c r="C12" s="85"/>
      <c r="D12" s="85"/>
      <c r="E12" s="85"/>
      <c r="F12" s="85"/>
      <c r="G12" s="85"/>
      <c r="H12" s="85"/>
      <c r="I12" s="85"/>
    </row>
    <row r="13" spans="1:11" x14ac:dyDescent="0.2">
      <c r="A13" s="86"/>
      <c r="B13" s="87" t="s">
        <v>119</v>
      </c>
      <c r="C13" s="78">
        <f>C11*(C12/10)</f>
        <v>0</v>
      </c>
      <c r="D13" s="78">
        <f t="shared" ref="D13:I13" si="3">D11*(D12/10)</f>
        <v>0</v>
      </c>
      <c r="E13" s="78">
        <f t="shared" si="3"/>
        <v>0</v>
      </c>
      <c r="F13" s="78">
        <f t="shared" si="3"/>
        <v>0</v>
      </c>
      <c r="G13" s="78">
        <f t="shared" si="3"/>
        <v>0</v>
      </c>
      <c r="H13" s="78">
        <f t="shared" si="3"/>
        <v>0</v>
      </c>
      <c r="I13" s="78">
        <f t="shared" si="3"/>
        <v>0</v>
      </c>
    </row>
    <row r="15" spans="1:11" x14ac:dyDescent="0.2">
      <c r="A15" s="3" t="s">
        <v>124</v>
      </c>
      <c r="C15">
        <f>SUM(C4:I4)</f>
        <v>0</v>
      </c>
    </row>
    <row r="22" spans="10:10" x14ac:dyDescent="0.2">
      <c r="J22" s="3"/>
    </row>
  </sheetData>
  <pageMargins left="0.75" right="0.75" top="1" bottom="1" header="0.5" footer="0.5"/>
  <pageSetup paperSize="9" scale="75" orientation="portrait" horizontalDpi="4294967292" verticalDpi="4294967292"/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60"/>
  <sheetViews>
    <sheetView tabSelected="1" workbookViewId="0">
      <pane ySplit="1" topLeftCell="A2" activePane="bottomLeft" state="frozen"/>
      <selection activeCell="D1" sqref="D1"/>
      <selection pane="bottomLeft" activeCell="C40" sqref="C40"/>
    </sheetView>
  </sheetViews>
  <sheetFormatPr baseColWidth="10" defaultRowHeight="16" x14ac:dyDescent="0.2"/>
  <cols>
    <col min="1" max="1" width="5" customWidth="1"/>
    <col min="2" max="2" width="0.33203125" customWidth="1"/>
    <col min="3" max="3" width="6.1640625" customWidth="1"/>
    <col min="4" max="4" width="5.1640625" customWidth="1"/>
    <col min="5" max="5" width="5.5" customWidth="1"/>
    <col min="6" max="57" width="3.33203125" customWidth="1"/>
    <col min="58" max="93" width="2.33203125" customWidth="1"/>
  </cols>
  <sheetData>
    <row r="1" spans="1:57" x14ac:dyDescent="0.2">
      <c r="A1" s="16" t="s">
        <v>127</v>
      </c>
      <c r="B1" s="16"/>
      <c r="C1" s="16" t="s">
        <v>128</v>
      </c>
      <c r="D1" s="16" t="s">
        <v>129</v>
      </c>
      <c r="E1" s="16" t="s">
        <v>130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</row>
    <row r="2" spans="1:57" ht="13" customHeight="1" x14ac:dyDescent="0.2">
      <c r="A2" s="90">
        <v>1</v>
      </c>
      <c r="B2" s="17"/>
      <c r="C2" s="17"/>
      <c r="D2" s="17"/>
    </row>
    <row r="3" spans="1:57" ht="13" customHeight="1" x14ac:dyDescent="0.2">
      <c r="A3" s="90">
        <v>2</v>
      </c>
      <c r="B3" s="17"/>
      <c r="C3" s="17"/>
      <c r="D3" s="17"/>
    </row>
    <row r="4" spans="1:57" ht="13" customHeight="1" x14ac:dyDescent="0.2">
      <c r="A4" s="90">
        <v>3</v>
      </c>
      <c r="B4" s="17"/>
      <c r="C4" s="17"/>
      <c r="D4" s="17"/>
    </row>
    <row r="5" spans="1:57" ht="13" customHeight="1" x14ac:dyDescent="0.2">
      <c r="A5" s="90">
        <v>4</v>
      </c>
      <c r="B5" s="17"/>
      <c r="C5" s="17"/>
      <c r="D5" s="17" t="e">
        <f t="shared" ref="D5:D23" si="0">AVERAGE(C2:C5)</f>
        <v>#DIV/0!</v>
      </c>
      <c r="E5" t="e">
        <f>C5/D5</f>
        <v>#DIV/0!</v>
      </c>
    </row>
    <row r="6" spans="1:57" ht="13" customHeight="1" x14ac:dyDescent="0.2">
      <c r="A6" s="90">
        <v>5</v>
      </c>
      <c r="B6" s="17"/>
      <c r="C6" s="17"/>
      <c r="D6" s="17" t="e">
        <f t="shared" si="0"/>
        <v>#DIV/0!</v>
      </c>
      <c r="E6" t="e">
        <f t="shared" ref="E6:E53" si="1">C6/D6</f>
        <v>#DIV/0!</v>
      </c>
    </row>
    <row r="7" spans="1:57" ht="13" customHeight="1" x14ac:dyDescent="0.2">
      <c r="A7" s="90">
        <v>6</v>
      </c>
      <c r="B7" s="17"/>
      <c r="C7" s="17"/>
      <c r="D7" s="17" t="e">
        <f t="shared" si="0"/>
        <v>#DIV/0!</v>
      </c>
      <c r="E7" t="e">
        <f t="shared" si="1"/>
        <v>#DIV/0!</v>
      </c>
    </row>
    <row r="8" spans="1:57" ht="13" customHeight="1" x14ac:dyDescent="0.2">
      <c r="A8" s="90">
        <v>7</v>
      </c>
      <c r="B8" s="17"/>
      <c r="C8" s="17"/>
      <c r="D8" s="17" t="e">
        <f t="shared" si="0"/>
        <v>#DIV/0!</v>
      </c>
      <c r="E8" t="e">
        <f t="shared" si="1"/>
        <v>#DIV/0!</v>
      </c>
    </row>
    <row r="9" spans="1:57" ht="13" customHeight="1" x14ac:dyDescent="0.2">
      <c r="A9" s="90">
        <v>8</v>
      </c>
      <c r="B9" s="17"/>
      <c r="C9" s="17"/>
      <c r="D9" s="17" t="e">
        <f t="shared" si="0"/>
        <v>#DIV/0!</v>
      </c>
      <c r="E9" t="e">
        <f t="shared" si="1"/>
        <v>#DIV/0!</v>
      </c>
    </row>
    <row r="10" spans="1:57" ht="13" customHeight="1" x14ac:dyDescent="0.2">
      <c r="A10" s="90">
        <v>9</v>
      </c>
      <c r="B10" s="17"/>
      <c r="C10" s="17"/>
      <c r="D10" s="17" t="e">
        <f t="shared" si="0"/>
        <v>#DIV/0!</v>
      </c>
      <c r="E10" t="e">
        <f t="shared" si="1"/>
        <v>#DIV/0!</v>
      </c>
    </row>
    <row r="11" spans="1:57" ht="13" customHeight="1" x14ac:dyDescent="0.2">
      <c r="A11" s="90">
        <v>10</v>
      </c>
      <c r="B11" s="17"/>
      <c r="C11" s="17"/>
      <c r="D11" s="17" t="e">
        <f t="shared" si="0"/>
        <v>#DIV/0!</v>
      </c>
      <c r="E11" t="e">
        <f t="shared" si="1"/>
        <v>#DIV/0!</v>
      </c>
    </row>
    <row r="12" spans="1:57" ht="13" customHeight="1" x14ac:dyDescent="0.2">
      <c r="A12" s="90">
        <v>11</v>
      </c>
      <c r="B12" s="17"/>
      <c r="C12" s="17"/>
      <c r="D12" s="17" t="e">
        <f t="shared" si="0"/>
        <v>#DIV/0!</v>
      </c>
      <c r="E12" t="e">
        <f t="shared" si="1"/>
        <v>#DIV/0!</v>
      </c>
    </row>
    <row r="13" spans="1:57" ht="13" customHeight="1" x14ac:dyDescent="0.2">
      <c r="A13" s="90">
        <v>12</v>
      </c>
      <c r="B13" s="17"/>
      <c r="C13" s="17"/>
      <c r="D13" s="17" t="e">
        <f t="shared" si="0"/>
        <v>#DIV/0!</v>
      </c>
      <c r="E13" t="e">
        <f t="shared" si="1"/>
        <v>#DIV/0!</v>
      </c>
    </row>
    <row r="14" spans="1:57" ht="13" customHeight="1" x14ac:dyDescent="0.2">
      <c r="A14" s="90">
        <v>13</v>
      </c>
      <c r="B14" s="17"/>
      <c r="C14" s="17"/>
      <c r="D14" s="17" t="e">
        <f t="shared" si="0"/>
        <v>#DIV/0!</v>
      </c>
      <c r="E14" t="e">
        <f t="shared" si="1"/>
        <v>#DIV/0!</v>
      </c>
    </row>
    <row r="15" spans="1:57" ht="13" customHeight="1" x14ac:dyDescent="0.2">
      <c r="A15" s="90">
        <v>14</v>
      </c>
      <c r="B15" s="17"/>
      <c r="C15" s="17"/>
      <c r="D15" s="17" t="e">
        <f t="shared" si="0"/>
        <v>#DIV/0!</v>
      </c>
      <c r="E15" t="e">
        <f t="shared" si="1"/>
        <v>#DIV/0!</v>
      </c>
    </row>
    <row r="16" spans="1:57" ht="13" customHeight="1" x14ac:dyDescent="0.2">
      <c r="A16" s="90">
        <v>15</v>
      </c>
      <c r="B16" s="17"/>
      <c r="C16" s="17"/>
      <c r="D16" s="17" t="e">
        <f t="shared" si="0"/>
        <v>#DIV/0!</v>
      </c>
      <c r="E16" t="e">
        <f t="shared" si="1"/>
        <v>#DIV/0!</v>
      </c>
    </row>
    <row r="17" spans="1:5" ht="13" customHeight="1" x14ac:dyDescent="0.2">
      <c r="A17" s="90">
        <v>16</v>
      </c>
      <c r="B17" s="17"/>
      <c r="C17" s="17"/>
      <c r="D17" s="17" t="e">
        <f t="shared" si="0"/>
        <v>#DIV/0!</v>
      </c>
      <c r="E17" t="e">
        <f t="shared" si="1"/>
        <v>#DIV/0!</v>
      </c>
    </row>
    <row r="18" spans="1:5" ht="13" customHeight="1" x14ac:dyDescent="0.2">
      <c r="A18" s="90">
        <v>17</v>
      </c>
      <c r="B18" s="17"/>
      <c r="C18" s="17"/>
      <c r="D18" s="17" t="e">
        <f t="shared" si="0"/>
        <v>#DIV/0!</v>
      </c>
      <c r="E18" t="e">
        <f t="shared" si="1"/>
        <v>#DIV/0!</v>
      </c>
    </row>
    <row r="19" spans="1:5" ht="13" customHeight="1" x14ac:dyDescent="0.2">
      <c r="A19" s="90">
        <v>18</v>
      </c>
      <c r="B19" s="17"/>
      <c r="C19" s="17"/>
      <c r="D19" s="17" t="e">
        <f t="shared" si="0"/>
        <v>#DIV/0!</v>
      </c>
      <c r="E19" t="e">
        <f t="shared" si="1"/>
        <v>#DIV/0!</v>
      </c>
    </row>
    <row r="20" spans="1:5" ht="13" customHeight="1" x14ac:dyDescent="0.2">
      <c r="A20" s="90">
        <v>19</v>
      </c>
      <c r="B20" s="17"/>
      <c r="C20" s="17"/>
      <c r="D20" s="17" t="e">
        <f t="shared" si="0"/>
        <v>#DIV/0!</v>
      </c>
      <c r="E20" t="e">
        <f t="shared" si="1"/>
        <v>#DIV/0!</v>
      </c>
    </row>
    <row r="21" spans="1:5" ht="13" customHeight="1" x14ac:dyDescent="0.2">
      <c r="A21" s="90">
        <v>20</v>
      </c>
      <c r="B21" s="17"/>
      <c r="C21" s="17"/>
      <c r="D21" s="17" t="e">
        <f t="shared" si="0"/>
        <v>#DIV/0!</v>
      </c>
      <c r="E21" t="e">
        <f t="shared" si="1"/>
        <v>#DIV/0!</v>
      </c>
    </row>
    <row r="22" spans="1:5" ht="13" customHeight="1" x14ac:dyDescent="0.2">
      <c r="A22" s="90">
        <v>21</v>
      </c>
      <c r="B22" s="17"/>
      <c r="C22" s="17"/>
      <c r="D22" s="17" t="e">
        <f t="shared" si="0"/>
        <v>#DIV/0!</v>
      </c>
      <c r="E22" t="e">
        <f t="shared" si="1"/>
        <v>#DIV/0!</v>
      </c>
    </row>
    <row r="23" spans="1:5" ht="13" customHeight="1" x14ac:dyDescent="0.2">
      <c r="A23" s="90">
        <v>22</v>
      </c>
      <c r="B23" s="17"/>
      <c r="C23" s="17"/>
      <c r="D23" s="17" t="e">
        <f t="shared" si="0"/>
        <v>#DIV/0!</v>
      </c>
      <c r="E23" t="e">
        <f t="shared" si="1"/>
        <v>#DIV/0!</v>
      </c>
    </row>
    <row r="24" spans="1:5" ht="13" customHeight="1" x14ac:dyDescent="0.2">
      <c r="A24" s="90">
        <v>23</v>
      </c>
      <c r="B24" s="17"/>
      <c r="C24" s="17"/>
      <c r="D24" s="17" t="e">
        <f t="shared" ref="D24:D53" si="2">AVERAGE(C21:C24)</f>
        <v>#DIV/0!</v>
      </c>
      <c r="E24" t="e">
        <f t="shared" si="1"/>
        <v>#DIV/0!</v>
      </c>
    </row>
    <row r="25" spans="1:5" ht="13" customHeight="1" x14ac:dyDescent="0.2">
      <c r="A25" s="90">
        <v>24</v>
      </c>
      <c r="B25" s="17"/>
      <c r="C25" s="17"/>
      <c r="D25" s="17" t="e">
        <f t="shared" si="2"/>
        <v>#DIV/0!</v>
      </c>
      <c r="E25" t="e">
        <f t="shared" si="1"/>
        <v>#DIV/0!</v>
      </c>
    </row>
    <row r="26" spans="1:5" ht="13" customHeight="1" x14ac:dyDescent="0.2">
      <c r="A26" s="90">
        <v>25</v>
      </c>
      <c r="B26" s="17"/>
      <c r="C26" s="17"/>
      <c r="D26" s="17" t="e">
        <f t="shared" si="2"/>
        <v>#DIV/0!</v>
      </c>
      <c r="E26" t="e">
        <f t="shared" si="1"/>
        <v>#DIV/0!</v>
      </c>
    </row>
    <row r="27" spans="1:5" ht="13" customHeight="1" x14ac:dyDescent="0.2">
      <c r="A27" s="90">
        <v>26</v>
      </c>
      <c r="B27" s="17"/>
      <c r="C27" s="17"/>
      <c r="D27" s="17" t="e">
        <f t="shared" si="2"/>
        <v>#DIV/0!</v>
      </c>
      <c r="E27" t="e">
        <f t="shared" si="1"/>
        <v>#DIV/0!</v>
      </c>
    </row>
    <row r="28" spans="1:5" ht="13" customHeight="1" x14ac:dyDescent="0.2">
      <c r="A28" s="90">
        <v>27</v>
      </c>
      <c r="B28" s="17"/>
      <c r="C28" s="17"/>
      <c r="D28" s="17" t="e">
        <f t="shared" si="2"/>
        <v>#DIV/0!</v>
      </c>
      <c r="E28" t="e">
        <f t="shared" si="1"/>
        <v>#DIV/0!</v>
      </c>
    </row>
    <row r="29" spans="1:5" ht="13" customHeight="1" x14ac:dyDescent="0.2">
      <c r="A29" s="90">
        <v>28</v>
      </c>
      <c r="B29" s="17"/>
      <c r="C29" s="17"/>
      <c r="D29" s="17" t="e">
        <f t="shared" si="2"/>
        <v>#DIV/0!</v>
      </c>
      <c r="E29" t="e">
        <f t="shared" si="1"/>
        <v>#DIV/0!</v>
      </c>
    </row>
    <row r="30" spans="1:5" ht="13" customHeight="1" x14ac:dyDescent="0.2">
      <c r="A30" s="90">
        <v>29</v>
      </c>
      <c r="B30" s="17"/>
      <c r="C30" s="17"/>
      <c r="D30" s="17" t="e">
        <f t="shared" si="2"/>
        <v>#DIV/0!</v>
      </c>
      <c r="E30" t="e">
        <f t="shared" si="1"/>
        <v>#DIV/0!</v>
      </c>
    </row>
    <row r="31" spans="1:5" ht="13" customHeight="1" x14ac:dyDescent="0.2">
      <c r="A31" s="90">
        <v>30</v>
      </c>
      <c r="B31" s="17"/>
      <c r="C31" s="17"/>
      <c r="D31" s="17" t="e">
        <f t="shared" si="2"/>
        <v>#DIV/0!</v>
      </c>
      <c r="E31" t="e">
        <f t="shared" si="1"/>
        <v>#DIV/0!</v>
      </c>
    </row>
    <row r="32" spans="1:5" ht="13" customHeight="1" x14ac:dyDescent="0.2">
      <c r="A32" s="90">
        <v>31</v>
      </c>
      <c r="B32" s="17"/>
      <c r="C32" s="17"/>
      <c r="D32" s="17" t="e">
        <f t="shared" si="2"/>
        <v>#DIV/0!</v>
      </c>
      <c r="E32" t="e">
        <f t="shared" si="1"/>
        <v>#DIV/0!</v>
      </c>
    </row>
    <row r="33" spans="1:58" ht="13" customHeight="1" x14ac:dyDescent="0.2">
      <c r="A33" s="90">
        <v>32</v>
      </c>
      <c r="B33" s="17"/>
      <c r="C33" s="17"/>
      <c r="D33" s="17" t="e">
        <f t="shared" si="2"/>
        <v>#DIV/0!</v>
      </c>
      <c r="E33" t="e">
        <f t="shared" si="1"/>
        <v>#DIV/0!</v>
      </c>
    </row>
    <row r="34" spans="1:58" ht="13" customHeight="1" x14ac:dyDescent="0.2">
      <c r="A34" s="90">
        <v>33</v>
      </c>
      <c r="B34" s="17"/>
      <c r="C34" s="17"/>
      <c r="D34" s="17" t="e">
        <f t="shared" si="2"/>
        <v>#DIV/0!</v>
      </c>
      <c r="E34" t="e">
        <f t="shared" si="1"/>
        <v>#DIV/0!</v>
      </c>
    </row>
    <row r="35" spans="1:58" ht="13" customHeight="1" x14ac:dyDescent="0.2">
      <c r="A35" s="90">
        <v>34</v>
      </c>
      <c r="B35" s="17"/>
      <c r="C35" s="17"/>
      <c r="D35" s="17" t="e">
        <f t="shared" si="2"/>
        <v>#DIV/0!</v>
      </c>
      <c r="E35" t="e">
        <f t="shared" si="1"/>
        <v>#DIV/0!</v>
      </c>
    </row>
    <row r="36" spans="1:58" ht="13" customHeight="1" x14ac:dyDescent="0.2">
      <c r="A36" s="90">
        <v>35</v>
      </c>
      <c r="B36" s="17"/>
      <c r="C36" s="17"/>
      <c r="D36" s="17" t="e">
        <f t="shared" si="2"/>
        <v>#DIV/0!</v>
      </c>
      <c r="E36" t="e">
        <f t="shared" si="1"/>
        <v>#DIV/0!</v>
      </c>
    </row>
    <row r="37" spans="1:58" ht="13" customHeight="1" x14ac:dyDescent="0.2">
      <c r="A37" s="90">
        <v>36</v>
      </c>
      <c r="B37" s="17"/>
      <c r="C37" s="17"/>
      <c r="D37" s="17" t="e">
        <f t="shared" si="2"/>
        <v>#DIV/0!</v>
      </c>
      <c r="E37" t="e">
        <f t="shared" si="1"/>
        <v>#DIV/0!</v>
      </c>
    </row>
    <row r="38" spans="1:58" ht="13" customHeight="1" x14ac:dyDescent="0.2">
      <c r="A38" s="90">
        <v>37</v>
      </c>
      <c r="B38" s="17"/>
      <c r="C38" s="17"/>
      <c r="D38" s="17" t="e">
        <f t="shared" si="2"/>
        <v>#DIV/0!</v>
      </c>
      <c r="E38" t="e">
        <f t="shared" si="1"/>
        <v>#DIV/0!</v>
      </c>
    </row>
    <row r="39" spans="1:58" ht="13" customHeight="1" x14ac:dyDescent="0.2">
      <c r="A39" s="90">
        <v>38</v>
      </c>
      <c r="B39" s="17"/>
      <c r="C39" s="17"/>
      <c r="D39" s="17" t="e">
        <f t="shared" si="2"/>
        <v>#DIV/0!</v>
      </c>
      <c r="E39" t="e">
        <f t="shared" si="1"/>
        <v>#DIV/0!</v>
      </c>
    </row>
    <row r="40" spans="1:58" ht="13" customHeight="1" x14ac:dyDescent="0.2">
      <c r="A40" s="90">
        <v>39</v>
      </c>
      <c r="B40" s="17"/>
      <c r="C40" s="17"/>
      <c r="D40" s="17" t="e">
        <f t="shared" si="2"/>
        <v>#DIV/0!</v>
      </c>
      <c r="E40" t="e">
        <f t="shared" si="1"/>
        <v>#DIV/0!</v>
      </c>
    </row>
    <row r="41" spans="1:58" ht="13" customHeight="1" x14ac:dyDescent="0.2">
      <c r="A41" s="90">
        <v>40</v>
      </c>
      <c r="B41" s="17"/>
      <c r="C41" s="17"/>
      <c r="D41" s="17" t="e">
        <f t="shared" si="2"/>
        <v>#DIV/0!</v>
      </c>
      <c r="E41" t="e">
        <f t="shared" si="1"/>
        <v>#DIV/0!</v>
      </c>
    </row>
    <row r="42" spans="1:58" ht="13" customHeight="1" x14ac:dyDescent="0.2">
      <c r="A42" s="90">
        <v>41</v>
      </c>
      <c r="B42" s="17"/>
      <c r="C42" s="17"/>
      <c r="D42" s="17" t="e">
        <f t="shared" si="2"/>
        <v>#DIV/0!</v>
      </c>
      <c r="E42" t="e">
        <f t="shared" si="1"/>
        <v>#DIV/0!</v>
      </c>
    </row>
    <row r="43" spans="1:58" ht="13" customHeight="1" x14ac:dyDescent="0.2">
      <c r="A43" s="90">
        <v>42</v>
      </c>
      <c r="B43" s="17"/>
      <c r="C43" s="17"/>
      <c r="D43" s="17" t="e">
        <f t="shared" si="2"/>
        <v>#DIV/0!</v>
      </c>
      <c r="E43" t="e">
        <f t="shared" si="1"/>
        <v>#DIV/0!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8" ht="13" customHeight="1" x14ac:dyDescent="0.2">
      <c r="A44" s="90">
        <v>43</v>
      </c>
      <c r="B44" s="17"/>
      <c r="C44" s="17"/>
      <c r="D44" s="17" t="e">
        <f t="shared" si="2"/>
        <v>#DIV/0!</v>
      </c>
      <c r="E44" t="e">
        <f t="shared" si="1"/>
        <v>#DIV/0!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5"/>
      <c r="BF44" s="28"/>
    </row>
    <row r="45" spans="1:58" ht="13" customHeight="1" x14ac:dyDescent="0.2">
      <c r="A45" s="90">
        <v>44</v>
      </c>
      <c r="B45" s="17"/>
      <c r="C45" s="17"/>
      <c r="D45" s="17" t="e">
        <f t="shared" si="2"/>
        <v>#DIV/0!</v>
      </c>
      <c r="E45" t="e">
        <f t="shared" si="1"/>
        <v>#DIV/0!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8"/>
    </row>
    <row r="46" spans="1:58" ht="13" customHeight="1" x14ac:dyDescent="0.2">
      <c r="A46" s="90">
        <v>45</v>
      </c>
      <c r="B46" s="17"/>
      <c r="C46" s="17"/>
      <c r="D46" s="17" t="e">
        <f t="shared" si="2"/>
        <v>#DIV/0!</v>
      </c>
      <c r="E46" t="e">
        <f t="shared" si="1"/>
        <v>#DIV/0!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8"/>
    </row>
    <row r="47" spans="1:58" ht="13" customHeight="1" x14ac:dyDescent="0.2">
      <c r="A47" s="90">
        <v>46</v>
      </c>
      <c r="B47" s="17"/>
      <c r="C47" s="17"/>
      <c r="D47" s="17" t="e">
        <f t="shared" si="2"/>
        <v>#DIV/0!</v>
      </c>
      <c r="E47" t="e">
        <f t="shared" si="1"/>
        <v>#DIV/0!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8"/>
    </row>
    <row r="48" spans="1:58" ht="13" customHeight="1" x14ac:dyDescent="0.2">
      <c r="A48" s="90">
        <v>47</v>
      </c>
      <c r="B48" s="17"/>
      <c r="C48" s="17"/>
      <c r="D48" s="17" t="e">
        <f t="shared" si="2"/>
        <v>#DIV/0!</v>
      </c>
      <c r="E48" t="e">
        <f t="shared" si="1"/>
        <v>#DIV/0!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8"/>
    </row>
    <row r="49" spans="1:58" ht="13" customHeight="1" x14ac:dyDescent="0.2">
      <c r="A49" s="90">
        <v>48</v>
      </c>
      <c r="B49" s="17"/>
      <c r="C49" s="17"/>
      <c r="D49" s="17" t="e">
        <f t="shared" si="2"/>
        <v>#DIV/0!</v>
      </c>
      <c r="E49" t="e">
        <f t="shared" si="1"/>
        <v>#DIV/0!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8"/>
    </row>
    <row r="50" spans="1:58" ht="13" customHeight="1" x14ac:dyDescent="0.2">
      <c r="A50" s="90">
        <v>49</v>
      </c>
      <c r="B50" s="17"/>
      <c r="C50" s="17"/>
      <c r="D50" s="17" t="e">
        <f t="shared" si="2"/>
        <v>#DIV/0!</v>
      </c>
      <c r="E50" t="e">
        <f t="shared" si="1"/>
        <v>#DIV/0!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8"/>
    </row>
    <row r="51" spans="1:58" ht="13" customHeight="1" x14ac:dyDescent="0.2">
      <c r="A51" s="90">
        <v>50</v>
      </c>
      <c r="B51" s="17"/>
      <c r="C51" s="17"/>
      <c r="D51" s="17" t="e">
        <f t="shared" si="2"/>
        <v>#DIV/0!</v>
      </c>
      <c r="E51" t="e">
        <f t="shared" si="1"/>
        <v>#DIV/0!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</row>
    <row r="52" spans="1:58" ht="13" customHeight="1" x14ac:dyDescent="0.2">
      <c r="A52" s="90">
        <v>51</v>
      </c>
      <c r="B52" s="17"/>
      <c r="C52" s="17"/>
      <c r="D52" s="17" t="e">
        <f t="shared" si="2"/>
        <v>#DIV/0!</v>
      </c>
      <c r="E52" t="e">
        <f t="shared" si="1"/>
        <v>#DIV/0!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91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</row>
    <row r="53" spans="1:58" ht="13" customHeight="1" x14ac:dyDescent="0.2">
      <c r="A53" s="90">
        <v>52</v>
      </c>
      <c r="B53" s="17"/>
      <c r="C53" s="17"/>
      <c r="D53" s="17" t="e">
        <f t="shared" si="2"/>
        <v>#DIV/0!</v>
      </c>
      <c r="E53" t="e">
        <f t="shared" si="1"/>
        <v>#DIV/0!</v>
      </c>
      <c r="F53" s="25"/>
      <c r="G53" s="25"/>
      <c r="H53" s="25"/>
      <c r="I53" s="28"/>
      <c r="J53" s="28"/>
      <c r="K53" s="28"/>
      <c r="L53" s="28"/>
      <c r="M53" s="28"/>
      <c r="N53" s="28"/>
      <c r="O53" s="28"/>
      <c r="P53" s="25"/>
      <c r="Q53" s="25"/>
      <c r="R53" s="25"/>
      <c r="S53" s="2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</row>
    <row r="54" spans="1:58" x14ac:dyDescent="0.2">
      <c r="E54" s="92"/>
      <c r="F54" s="25"/>
      <c r="G54" s="25"/>
      <c r="H54" s="25"/>
      <c r="I54" s="28"/>
      <c r="J54" s="28"/>
      <c r="K54" s="28"/>
      <c r="L54" s="28"/>
      <c r="M54" s="28"/>
      <c r="N54" s="28"/>
      <c r="O54" s="28"/>
      <c r="P54" s="25"/>
      <c r="Q54" s="25"/>
      <c r="R54" s="25"/>
      <c r="S54" s="2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</row>
    <row r="55" spans="1:58" x14ac:dyDescent="0.2">
      <c r="E55" s="92"/>
      <c r="F55" s="25"/>
      <c r="G55" s="25"/>
      <c r="H55" s="25"/>
      <c r="I55" s="28"/>
      <c r="J55" s="28"/>
      <c r="K55" s="28"/>
      <c r="L55" s="28"/>
      <c r="M55" s="28"/>
      <c r="N55" s="28"/>
      <c r="O55" s="28"/>
      <c r="P55" s="25"/>
      <c r="Q55" s="25"/>
      <c r="R55" s="25"/>
      <c r="S55" s="2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</row>
    <row r="56" spans="1:58" x14ac:dyDescent="0.2">
      <c r="E56" s="92"/>
      <c r="F56" s="25"/>
      <c r="G56" s="25"/>
      <c r="H56" s="25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</row>
    <row r="57" spans="1:58" x14ac:dyDescent="0.2">
      <c r="E57" s="92"/>
      <c r="F57" s="25"/>
      <c r="G57" s="25"/>
      <c r="H57" s="25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</row>
    <row r="58" spans="1:58" x14ac:dyDescent="0.2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</row>
    <row r="59" spans="1:58" x14ac:dyDescent="0.2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</row>
    <row r="60" spans="1:58" x14ac:dyDescent="0.2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</row>
  </sheetData>
  <conditionalFormatting sqref="E2:E53">
    <cfRule type="cellIs" dxfId="6" priority="6" operator="greaterThan">
      <formula>1.35</formula>
    </cfRule>
    <cfRule type="cellIs" dxfId="7" priority="5" operator="lessThan">
      <formula>0.8</formula>
    </cfRule>
    <cfRule type="cellIs" dxfId="8" priority="4" operator="greaterThan">
      <formula>1.35</formula>
    </cfRule>
    <cfRule type="cellIs" dxfId="9" priority="3" operator="lessThan">
      <formula>0.85</formula>
    </cfRule>
    <cfRule type="cellIs" dxfId="10" priority="2" operator="greaterThan">
      <formula>1.35</formula>
    </cfRule>
    <cfRule type="cellIs" dxfId="5" priority="1" operator="lessThan">
      <formula>0.85</formula>
    </cfRule>
  </conditionalFormatting>
  <pageMargins left="0.75" right="0.75" top="1" bottom="1" header="0.5" footer="0.5"/>
  <pageSetup paperSize="9" scale="33" orientation="portrait" horizontalDpi="4294967292" verticalDpi="4294967292"/>
  <colBreaks count="1" manualBreakCount="1">
    <brk id="6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4"/>
  <sheetViews>
    <sheetView workbookViewId="0">
      <selection activeCell="B2" sqref="B2"/>
    </sheetView>
  </sheetViews>
  <sheetFormatPr baseColWidth="10" defaultRowHeight="16" x14ac:dyDescent="0.2"/>
  <cols>
    <col min="1" max="1" width="18.5" customWidth="1"/>
    <col min="2" max="2" width="7.1640625" bestFit="1" customWidth="1"/>
    <col min="3" max="3" width="9.1640625" bestFit="1" customWidth="1"/>
    <col min="4" max="4" width="7.1640625" bestFit="1" customWidth="1"/>
    <col min="5" max="5" width="9.1640625" bestFit="1" customWidth="1"/>
    <col min="6" max="6" width="8.1640625" bestFit="1" customWidth="1"/>
    <col min="7" max="13" width="9.1640625" bestFit="1" customWidth="1"/>
  </cols>
  <sheetData>
    <row r="1" spans="1:13" x14ac:dyDescent="0.2">
      <c r="A1" s="3" t="s">
        <v>8</v>
      </c>
      <c r="B1">
        <v>110</v>
      </c>
    </row>
    <row r="2" spans="1:13" x14ac:dyDescent="0.2">
      <c r="A2" s="3" t="s">
        <v>159</v>
      </c>
      <c r="B2" s="132">
        <v>1</v>
      </c>
      <c r="C2" s="132">
        <v>2</v>
      </c>
      <c r="D2" s="132">
        <v>3</v>
      </c>
      <c r="E2" s="132">
        <v>4</v>
      </c>
      <c r="F2" s="132">
        <v>5</v>
      </c>
      <c r="G2" s="132">
        <v>6</v>
      </c>
      <c r="H2" s="132">
        <v>7</v>
      </c>
      <c r="I2" s="132">
        <v>8</v>
      </c>
      <c r="J2" s="132">
        <v>9</v>
      </c>
      <c r="K2" s="132">
        <v>10</v>
      </c>
      <c r="L2" s="132">
        <v>11</v>
      </c>
      <c r="M2" s="132">
        <v>12</v>
      </c>
    </row>
    <row r="3" spans="1:13" x14ac:dyDescent="0.2">
      <c r="A3" s="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x14ac:dyDescent="0.2">
      <c r="A4" s="91" t="s">
        <v>23</v>
      </c>
      <c r="B4" s="134">
        <f>B1</f>
        <v>110</v>
      </c>
      <c r="C4" s="134">
        <f>B4*0.95</f>
        <v>104.5</v>
      </c>
      <c r="D4" s="134">
        <f>B4*0.92</f>
        <v>101.2</v>
      </c>
      <c r="E4" s="134">
        <f>B4*0.89</f>
        <v>97.9</v>
      </c>
      <c r="F4" s="134">
        <f>B4*0.86</f>
        <v>94.6</v>
      </c>
      <c r="G4" s="134">
        <f>B4*0.83</f>
        <v>91.3</v>
      </c>
      <c r="H4" s="134">
        <f>B4*0.81</f>
        <v>89.100000000000009</v>
      </c>
      <c r="I4" s="134">
        <f>B4*0.79</f>
        <v>86.9</v>
      </c>
      <c r="J4" s="134">
        <f>B4*0.77</f>
        <v>84.7</v>
      </c>
      <c r="K4" s="134">
        <f>B4*0.75</f>
        <v>82.5</v>
      </c>
      <c r="L4" s="134">
        <f>B4*0.73</f>
        <v>80.3</v>
      </c>
      <c r="M4" s="134">
        <f>B4*0.71</f>
        <v>78.099999999999994</v>
      </c>
    </row>
    <row r="5" spans="1:13" x14ac:dyDescent="0.2">
      <c r="A5" s="91"/>
      <c r="B5" s="134">
        <f>B1*0.95</f>
        <v>104.5</v>
      </c>
      <c r="C5" s="134">
        <f t="shared" ref="C5:C23" si="0">B5*0.95</f>
        <v>99.274999999999991</v>
      </c>
      <c r="D5" s="134">
        <f t="shared" ref="D5:D23" si="1">B5*0.92</f>
        <v>96.14</v>
      </c>
      <c r="E5" s="134">
        <f t="shared" ref="E5:E23" si="2">B5*0.89</f>
        <v>93.004999999999995</v>
      </c>
      <c r="F5" s="134">
        <f t="shared" ref="F5:F23" si="3">B5*0.86</f>
        <v>89.87</v>
      </c>
      <c r="G5" s="134">
        <f t="shared" ref="G5:G23" si="4">B5*0.83</f>
        <v>86.734999999999999</v>
      </c>
      <c r="H5" s="134">
        <f t="shared" ref="H5:H23" si="5">B5*0.81</f>
        <v>84.64500000000001</v>
      </c>
      <c r="I5" s="134">
        <f t="shared" ref="I5:I23" si="6">B5*0.79</f>
        <v>82.555000000000007</v>
      </c>
      <c r="J5" s="134">
        <f t="shared" ref="J5:J23" si="7">B5*0.77</f>
        <v>80.465000000000003</v>
      </c>
      <c r="K5" s="134">
        <f t="shared" ref="K5:K23" si="8">B5*0.75</f>
        <v>78.375</v>
      </c>
      <c r="L5" s="134">
        <f t="shared" ref="L5:L23" si="9">B5*0.73</f>
        <v>76.284999999999997</v>
      </c>
      <c r="M5" s="134">
        <f t="shared" ref="M5:M23" si="10">B5*0.71</f>
        <v>74.194999999999993</v>
      </c>
    </row>
    <row r="6" spans="1:13" x14ac:dyDescent="0.2">
      <c r="A6" s="91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x14ac:dyDescent="0.2">
      <c r="A7" s="91" t="s">
        <v>164</v>
      </c>
      <c r="B7" s="134">
        <f>B1*0.95</f>
        <v>104.5</v>
      </c>
      <c r="C7" s="134">
        <f t="shared" si="0"/>
        <v>99.274999999999991</v>
      </c>
      <c r="D7" s="134">
        <f t="shared" si="1"/>
        <v>96.14</v>
      </c>
      <c r="E7" s="134">
        <f t="shared" si="2"/>
        <v>93.004999999999995</v>
      </c>
      <c r="F7" s="134">
        <f t="shared" si="3"/>
        <v>89.87</v>
      </c>
      <c r="G7" s="134">
        <f t="shared" si="4"/>
        <v>86.734999999999999</v>
      </c>
      <c r="H7" s="134">
        <f t="shared" si="5"/>
        <v>84.64500000000001</v>
      </c>
      <c r="I7" s="134">
        <f t="shared" si="6"/>
        <v>82.555000000000007</v>
      </c>
      <c r="J7" s="134">
        <f t="shared" si="7"/>
        <v>80.465000000000003</v>
      </c>
      <c r="K7" s="134">
        <f t="shared" si="8"/>
        <v>78.375</v>
      </c>
      <c r="L7" s="134">
        <f t="shared" si="9"/>
        <v>76.284999999999997</v>
      </c>
      <c r="M7" s="134">
        <f t="shared" si="10"/>
        <v>74.194999999999993</v>
      </c>
    </row>
    <row r="8" spans="1:13" x14ac:dyDescent="0.2">
      <c r="A8" s="91"/>
      <c r="B8" s="134">
        <f>B1*0.9</f>
        <v>99</v>
      </c>
      <c r="C8" s="134">
        <f t="shared" si="0"/>
        <v>94.05</v>
      </c>
      <c r="D8" s="134">
        <f t="shared" si="1"/>
        <v>91.08</v>
      </c>
      <c r="E8" s="134">
        <f t="shared" si="2"/>
        <v>88.11</v>
      </c>
      <c r="F8" s="134">
        <f t="shared" si="3"/>
        <v>85.14</v>
      </c>
      <c r="G8" s="134">
        <f t="shared" si="4"/>
        <v>82.17</v>
      </c>
      <c r="H8" s="134">
        <f t="shared" si="5"/>
        <v>80.190000000000012</v>
      </c>
      <c r="I8" s="134">
        <f t="shared" si="6"/>
        <v>78.210000000000008</v>
      </c>
      <c r="J8" s="134">
        <f t="shared" si="7"/>
        <v>76.23</v>
      </c>
      <c r="K8" s="134">
        <f t="shared" si="8"/>
        <v>74.25</v>
      </c>
      <c r="L8" s="134">
        <f t="shared" si="9"/>
        <v>72.27</v>
      </c>
      <c r="M8" s="134">
        <f t="shared" si="10"/>
        <v>70.289999999999992</v>
      </c>
    </row>
    <row r="9" spans="1:13" x14ac:dyDescent="0.2">
      <c r="A9" s="91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x14ac:dyDescent="0.2">
      <c r="A10" s="91" t="s">
        <v>25</v>
      </c>
      <c r="B10" s="134">
        <f>B1*0.85</f>
        <v>93.5</v>
      </c>
      <c r="C10" s="134">
        <f t="shared" si="0"/>
        <v>88.825000000000003</v>
      </c>
      <c r="D10" s="134">
        <f t="shared" si="1"/>
        <v>86.02000000000001</v>
      </c>
      <c r="E10" s="134">
        <f t="shared" si="2"/>
        <v>83.215000000000003</v>
      </c>
      <c r="F10" s="134">
        <f t="shared" si="3"/>
        <v>80.41</v>
      </c>
      <c r="G10" s="134">
        <f t="shared" si="4"/>
        <v>77.60499999999999</v>
      </c>
      <c r="H10" s="134">
        <f t="shared" si="5"/>
        <v>75.734999999999999</v>
      </c>
      <c r="I10" s="134">
        <f t="shared" si="6"/>
        <v>73.865000000000009</v>
      </c>
      <c r="J10" s="134">
        <f t="shared" si="7"/>
        <v>71.995000000000005</v>
      </c>
      <c r="K10" s="134">
        <f t="shared" si="8"/>
        <v>70.125</v>
      </c>
      <c r="L10" s="134">
        <f t="shared" si="9"/>
        <v>68.254999999999995</v>
      </c>
      <c r="M10" s="134">
        <f t="shared" si="10"/>
        <v>66.384999999999991</v>
      </c>
    </row>
    <row r="11" spans="1:13" x14ac:dyDescent="0.2">
      <c r="A11" s="91"/>
      <c r="B11" s="134">
        <f>B1*0.8</f>
        <v>88</v>
      </c>
      <c r="C11" s="134">
        <f t="shared" si="0"/>
        <v>83.6</v>
      </c>
      <c r="D11" s="134">
        <f t="shared" si="1"/>
        <v>80.960000000000008</v>
      </c>
      <c r="E11" s="134">
        <f t="shared" si="2"/>
        <v>78.320000000000007</v>
      </c>
      <c r="F11" s="134">
        <f t="shared" si="3"/>
        <v>75.679999999999993</v>
      </c>
      <c r="G11" s="134">
        <f t="shared" si="4"/>
        <v>73.039999999999992</v>
      </c>
      <c r="H11" s="134">
        <f t="shared" si="5"/>
        <v>71.28</v>
      </c>
      <c r="I11" s="134">
        <f t="shared" si="6"/>
        <v>69.52000000000001</v>
      </c>
      <c r="J11" s="134">
        <f t="shared" si="7"/>
        <v>67.760000000000005</v>
      </c>
      <c r="K11" s="134">
        <f t="shared" si="8"/>
        <v>66</v>
      </c>
      <c r="L11" s="134">
        <f t="shared" si="9"/>
        <v>64.239999999999995</v>
      </c>
      <c r="M11" s="134">
        <f t="shared" si="10"/>
        <v>62.48</v>
      </c>
    </row>
    <row r="12" spans="1:13" x14ac:dyDescent="0.2">
      <c r="A12" s="91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x14ac:dyDescent="0.2">
      <c r="A13" s="91" t="s">
        <v>165</v>
      </c>
      <c r="B13" s="134">
        <f>B1*0.8</f>
        <v>88</v>
      </c>
      <c r="C13" s="134">
        <f t="shared" si="0"/>
        <v>83.6</v>
      </c>
      <c r="D13" s="134">
        <f t="shared" si="1"/>
        <v>80.960000000000008</v>
      </c>
      <c r="E13" s="134">
        <f t="shared" si="2"/>
        <v>78.320000000000007</v>
      </c>
      <c r="F13" s="134">
        <f t="shared" si="3"/>
        <v>75.679999999999993</v>
      </c>
      <c r="G13" s="134">
        <f t="shared" si="4"/>
        <v>73.039999999999992</v>
      </c>
      <c r="H13" s="134">
        <f t="shared" si="5"/>
        <v>71.28</v>
      </c>
      <c r="I13" s="134">
        <f t="shared" si="6"/>
        <v>69.52000000000001</v>
      </c>
      <c r="J13" s="134">
        <f t="shared" si="7"/>
        <v>67.760000000000005</v>
      </c>
      <c r="K13" s="134">
        <f t="shared" si="8"/>
        <v>66</v>
      </c>
      <c r="L13" s="134">
        <f t="shared" si="9"/>
        <v>64.239999999999995</v>
      </c>
      <c r="M13" s="134">
        <f t="shared" si="10"/>
        <v>62.48</v>
      </c>
    </row>
    <row r="14" spans="1:13" x14ac:dyDescent="0.2">
      <c r="A14" s="91"/>
      <c r="B14" s="134">
        <f>B1*0.75</f>
        <v>82.5</v>
      </c>
      <c r="C14" s="134">
        <f t="shared" si="0"/>
        <v>78.375</v>
      </c>
      <c r="D14" s="134">
        <f t="shared" si="1"/>
        <v>75.900000000000006</v>
      </c>
      <c r="E14" s="134">
        <f t="shared" si="2"/>
        <v>73.424999999999997</v>
      </c>
      <c r="F14" s="134">
        <f t="shared" si="3"/>
        <v>70.95</v>
      </c>
      <c r="G14" s="134">
        <f t="shared" si="4"/>
        <v>68.474999999999994</v>
      </c>
      <c r="H14" s="134">
        <f t="shared" si="5"/>
        <v>66.825000000000003</v>
      </c>
      <c r="I14" s="134">
        <f t="shared" si="6"/>
        <v>65.174999999999997</v>
      </c>
      <c r="J14" s="134">
        <f t="shared" si="7"/>
        <v>63.524999999999999</v>
      </c>
      <c r="K14" s="134">
        <f t="shared" si="8"/>
        <v>61.875</v>
      </c>
      <c r="L14" s="134">
        <f t="shared" si="9"/>
        <v>60.225000000000001</v>
      </c>
      <c r="M14" s="134">
        <f t="shared" si="10"/>
        <v>58.574999999999996</v>
      </c>
    </row>
    <row r="15" spans="1:13" x14ac:dyDescent="0.2">
      <c r="A15" s="91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x14ac:dyDescent="0.2">
      <c r="A16" s="91" t="s">
        <v>28</v>
      </c>
      <c r="B16" s="134">
        <f>B1*0.75</f>
        <v>82.5</v>
      </c>
      <c r="C16" s="134">
        <f t="shared" si="0"/>
        <v>78.375</v>
      </c>
      <c r="D16" s="134">
        <f t="shared" si="1"/>
        <v>75.900000000000006</v>
      </c>
      <c r="E16" s="134">
        <f t="shared" si="2"/>
        <v>73.424999999999997</v>
      </c>
      <c r="F16" s="134">
        <f t="shared" si="3"/>
        <v>70.95</v>
      </c>
      <c r="G16" s="134">
        <f t="shared" si="4"/>
        <v>68.474999999999994</v>
      </c>
      <c r="H16" s="134">
        <f t="shared" si="5"/>
        <v>66.825000000000003</v>
      </c>
      <c r="I16" s="134">
        <f t="shared" si="6"/>
        <v>65.174999999999997</v>
      </c>
      <c r="J16" s="134">
        <f t="shared" si="7"/>
        <v>63.524999999999999</v>
      </c>
      <c r="K16" s="134">
        <f t="shared" si="8"/>
        <v>61.875</v>
      </c>
      <c r="L16" s="134">
        <f t="shared" si="9"/>
        <v>60.225000000000001</v>
      </c>
      <c r="M16" s="134">
        <f t="shared" si="10"/>
        <v>58.574999999999996</v>
      </c>
    </row>
    <row r="17" spans="1:13" x14ac:dyDescent="0.2">
      <c r="A17" s="91"/>
      <c r="B17" s="134">
        <f>B1*0.7</f>
        <v>77</v>
      </c>
      <c r="C17" s="134">
        <f t="shared" si="0"/>
        <v>73.149999999999991</v>
      </c>
      <c r="D17" s="134">
        <f t="shared" si="1"/>
        <v>70.84</v>
      </c>
      <c r="E17" s="134">
        <f t="shared" si="2"/>
        <v>68.53</v>
      </c>
      <c r="F17" s="134">
        <f t="shared" si="3"/>
        <v>66.22</v>
      </c>
      <c r="G17" s="134">
        <f t="shared" si="4"/>
        <v>63.91</v>
      </c>
      <c r="H17" s="134">
        <f t="shared" si="5"/>
        <v>62.370000000000005</v>
      </c>
      <c r="I17" s="134">
        <f t="shared" si="6"/>
        <v>60.830000000000005</v>
      </c>
      <c r="J17" s="134">
        <f t="shared" si="7"/>
        <v>59.29</v>
      </c>
      <c r="K17" s="134">
        <f t="shared" si="8"/>
        <v>57.75</v>
      </c>
      <c r="L17" s="134">
        <f t="shared" si="9"/>
        <v>56.21</v>
      </c>
      <c r="M17" s="134">
        <f t="shared" si="10"/>
        <v>54.669999999999995</v>
      </c>
    </row>
    <row r="18" spans="1:13" x14ac:dyDescent="0.2">
      <c r="A18" s="91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 x14ac:dyDescent="0.2">
      <c r="A19" s="91" t="s">
        <v>166</v>
      </c>
      <c r="B19" s="134">
        <f>B1*0.7</f>
        <v>77</v>
      </c>
      <c r="C19" s="134">
        <f t="shared" si="0"/>
        <v>73.149999999999991</v>
      </c>
      <c r="D19" s="134">
        <f t="shared" si="1"/>
        <v>70.84</v>
      </c>
      <c r="E19" s="134">
        <f t="shared" si="2"/>
        <v>68.53</v>
      </c>
      <c r="F19" s="134">
        <f t="shared" si="3"/>
        <v>66.22</v>
      </c>
      <c r="G19" s="134">
        <f t="shared" si="4"/>
        <v>63.91</v>
      </c>
      <c r="H19" s="134">
        <f t="shared" si="5"/>
        <v>62.370000000000005</v>
      </c>
      <c r="I19" s="134">
        <f t="shared" si="6"/>
        <v>60.830000000000005</v>
      </c>
      <c r="J19" s="134">
        <f t="shared" si="7"/>
        <v>59.29</v>
      </c>
      <c r="K19" s="134">
        <f t="shared" si="8"/>
        <v>57.75</v>
      </c>
      <c r="L19" s="134">
        <f t="shared" si="9"/>
        <v>56.21</v>
      </c>
      <c r="M19" s="134">
        <f t="shared" si="10"/>
        <v>54.669999999999995</v>
      </c>
    </row>
    <row r="20" spans="1:13" x14ac:dyDescent="0.2">
      <c r="A20" s="91"/>
      <c r="B20" s="134">
        <f>B1*0.65</f>
        <v>71.5</v>
      </c>
      <c r="C20" s="134">
        <f t="shared" si="0"/>
        <v>67.924999999999997</v>
      </c>
      <c r="D20" s="134">
        <f t="shared" si="1"/>
        <v>65.78</v>
      </c>
      <c r="E20" s="134">
        <f t="shared" si="2"/>
        <v>63.634999999999998</v>
      </c>
      <c r="F20" s="134">
        <f t="shared" si="3"/>
        <v>61.49</v>
      </c>
      <c r="G20" s="134">
        <f t="shared" si="4"/>
        <v>59.344999999999999</v>
      </c>
      <c r="H20" s="134">
        <f t="shared" si="5"/>
        <v>57.915000000000006</v>
      </c>
      <c r="I20" s="134">
        <f t="shared" si="6"/>
        <v>56.484999999999999</v>
      </c>
      <c r="J20" s="134">
        <f t="shared" si="7"/>
        <v>55.055</v>
      </c>
      <c r="K20" s="134">
        <f t="shared" si="8"/>
        <v>53.625</v>
      </c>
      <c r="L20" s="134">
        <f t="shared" si="9"/>
        <v>52.195</v>
      </c>
      <c r="M20" s="134">
        <f t="shared" si="10"/>
        <v>50.765000000000001</v>
      </c>
    </row>
    <row r="21" spans="1:13" x14ac:dyDescent="0.2">
      <c r="A21" s="91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</row>
    <row r="22" spans="1:13" x14ac:dyDescent="0.2">
      <c r="A22" s="91" t="s">
        <v>167</v>
      </c>
      <c r="B22" s="134">
        <f>B1*0.65</f>
        <v>71.5</v>
      </c>
      <c r="C22" s="134">
        <f t="shared" si="0"/>
        <v>67.924999999999997</v>
      </c>
      <c r="D22" s="134">
        <f t="shared" si="1"/>
        <v>65.78</v>
      </c>
      <c r="E22" s="134">
        <f t="shared" si="2"/>
        <v>63.634999999999998</v>
      </c>
      <c r="F22" s="134">
        <f t="shared" si="3"/>
        <v>61.49</v>
      </c>
      <c r="G22" s="134">
        <f t="shared" si="4"/>
        <v>59.344999999999999</v>
      </c>
      <c r="H22" s="134">
        <f t="shared" si="5"/>
        <v>57.915000000000006</v>
      </c>
      <c r="I22" s="134">
        <f t="shared" si="6"/>
        <v>56.484999999999999</v>
      </c>
      <c r="J22" s="134">
        <f t="shared" si="7"/>
        <v>55.055</v>
      </c>
      <c r="K22" s="134">
        <f t="shared" si="8"/>
        <v>53.625</v>
      </c>
      <c r="L22" s="134">
        <f t="shared" si="9"/>
        <v>52.195</v>
      </c>
      <c r="M22" s="134">
        <f t="shared" si="10"/>
        <v>50.765000000000001</v>
      </c>
    </row>
    <row r="23" spans="1:13" x14ac:dyDescent="0.2">
      <c r="A23" s="28"/>
      <c r="B23" s="134">
        <f>B1*0.6</f>
        <v>66</v>
      </c>
      <c r="C23" s="134">
        <f t="shared" si="0"/>
        <v>62.699999999999996</v>
      </c>
      <c r="D23" s="134">
        <f t="shared" si="1"/>
        <v>60.720000000000006</v>
      </c>
      <c r="E23" s="134">
        <f t="shared" si="2"/>
        <v>58.74</v>
      </c>
      <c r="F23" s="134">
        <f t="shared" si="3"/>
        <v>56.76</v>
      </c>
      <c r="G23" s="134">
        <f t="shared" si="4"/>
        <v>54.779999999999994</v>
      </c>
      <c r="H23" s="134">
        <f t="shared" si="5"/>
        <v>53.46</v>
      </c>
      <c r="I23" s="134">
        <f t="shared" si="6"/>
        <v>52.14</v>
      </c>
      <c r="J23" s="134">
        <f t="shared" si="7"/>
        <v>50.82</v>
      </c>
      <c r="K23" s="134">
        <f t="shared" si="8"/>
        <v>49.5</v>
      </c>
      <c r="L23" s="134">
        <f t="shared" si="9"/>
        <v>48.18</v>
      </c>
      <c r="M23" s="134">
        <f t="shared" si="10"/>
        <v>46.86</v>
      </c>
    </row>
    <row r="24" spans="1:13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19" workbookViewId="0">
      <selection activeCell="H31" sqref="H31"/>
    </sheetView>
  </sheetViews>
  <sheetFormatPr baseColWidth="10" defaultRowHeight="16" x14ac:dyDescent="0.2"/>
  <cols>
    <col min="1" max="1" width="15.83203125" customWidth="1"/>
    <col min="2" max="2" width="13.83203125" customWidth="1"/>
    <col min="3" max="3" width="13.5" customWidth="1"/>
    <col min="4" max="4" width="5.6640625" customWidth="1"/>
    <col min="5" max="5" width="11.6640625" customWidth="1"/>
    <col min="7" max="7" width="6.1640625" customWidth="1"/>
  </cols>
  <sheetData>
    <row r="1" spans="1:7" x14ac:dyDescent="0.2">
      <c r="A1" s="9" t="s">
        <v>29</v>
      </c>
      <c r="B1" s="1"/>
      <c r="C1" s="1"/>
      <c r="D1" s="1"/>
    </row>
    <row r="2" spans="1:7" x14ac:dyDescent="0.2">
      <c r="A2" s="3" t="s">
        <v>1</v>
      </c>
      <c r="B2" s="6"/>
      <c r="C2" s="3" t="s">
        <v>0</v>
      </c>
      <c r="D2" s="2" t="e">
        <f>B3/((B2/100)^2)</f>
        <v>#DIV/0!</v>
      </c>
    </row>
    <row r="3" spans="1:7" ht="18" x14ac:dyDescent="0.2">
      <c r="A3" s="3" t="s">
        <v>2</v>
      </c>
      <c r="B3" s="6"/>
      <c r="C3" s="4" t="s">
        <v>4</v>
      </c>
      <c r="D3" s="2" t="e">
        <f>8.82+(0.45*D2)</f>
        <v>#DIV/0!</v>
      </c>
    </row>
    <row r="4" spans="1:7" x14ac:dyDescent="0.2">
      <c r="A4" s="3" t="s">
        <v>3</v>
      </c>
      <c r="B4" s="7"/>
      <c r="C4" s="1" t="s">
        <v>5</v>
      </c>
      <c r="D4" s="2">
        <f>B3*B4</f>
        <v>0</v>
      </c>
    </row>
    <row r="5" spans="1:7" x14ac:dyDescent="0.2">
      <c r="A5" s="1"/>
      <c r="B5" s="1"/>
      <c r="C5" s="1" t="s">
        <v>6</v>
      </c>
      <c r="D5" s="2">
        <f>B3-D4</f>
        <v>0</v>
      </c>
    </row>
    <row r="6" spans="1:7" x14ac:dyDescent="0.2">
      <c r="A6" s="1"/>
      <c r="B6" s="1"/>
      <c r="C6" s="1"/>
      <c r="D6" s="2"/>
    </row>
    <row r="7" spans="1:7" x14ac:dyDescent="0.2">
      <c r="A7" s="9" t="s">
        <v>30</v>
      </c>
      <c r="B7" s="1"/>
      <c r="C7" s="1"/>
      <c r="D7" s="1"/>
      <c r="E7" s="9" t="s">
        <v>32</v>
      </c>
    </row>
    <row r="8" spans="1:7" x14ac:dyDescent="0.2">
      <c r="A8" s="3"/>
      <c r="B8" s="15" t="s">
        <v>8</v>
      </c>
      <c r="C8" s="10"/>
      <c r="D8" s="2"/>
      <c r="E8" s="5" t="s">
        <v>33</v>
      </c>
      <c r="G8" s="12" t="e">
        <f>C8/B3</f>
        <v>#DIV/0!</v>
      </c>
    </row>
    <row r="9" spans="1:7" x14ac:dyDescent="0.2">
      <c r="A9" s="3" t="s">
        <v>7</v>
      </c>
      <c r="B9" s="15" t="s">
        <v>9</v>
      </c>
      <c r="C9" s="2">
        <f>$C$8*0.95</f>
        <v>0</v>
      </c>
      <c r="D9" s="2"/>
      <c r="E9" s="5" t="s">
        <v>34</v>
      </c>
      <c r="G9" s="12" t="e">
        <f>C8/(B3^(2/3))</f>
        <v>#DIV/0!</v>
      </c>
    </row>
    <row r="10" spans="1:7" x14ac:dyDescent="0.2">
      <c r="A10" s="3" t="s">
        <v>7</v>
      </c>
      <c r="B10" s="15" t="s">
        <v>10</v>
      </c>
      <c r="C10" s="2">
        <f>$C$8*0.92</f>
        <v>0</v>
      </c>
      <c r="D10" s="2"/>
    </row>
    <row r="11" spans="1:7" x14ac:dyDescent="0.2">
      <c r="A11" s="3" t="s">
        <v>7</v>
      </c>
      <c r="B11" s="15" t="s">
        <v>11</v>
      </c>
      <c r="C11" s="2">
        <f>$C$8*0.89</f>
        <v>0</v>
      </c>
      <c r="D11" s="2"/>
      <c r="E11" s="5"/>
    </row>
    <row r="12" spans="1:7" x14ac:dyDescent="0.2">
      <c r="A12" s="3" t="s">
        <v>7</v>
      </c>
      <c r="B12" s="15" t="s">
        <v>12</v>
      </c>
      <c r="C12" s="2">
        <f>$C$8*0.86</f>
        <v>0</v>
      </c>
      <c r="D12" s="5"/>
      <c r="E12" s="5"/>
    </row>
    <row r="13" spans="1:7" x14ac:dyDescent="0.2">
      <c r="A13" s="3" t="s">
        <v>7</v>
      </c>
      <c r="B13" s="15" t="s">
        <v>13</v>
      </c>
      <c r="C13" s="2">
        <f>$C$8*0.83</f>
        <v>0</v>
      </c>
      <c r="D13" s="5"/>
      <c r="E13" s="5"/>
    </row>
    <row r="14" spans="1:7" x14ac:dyDescent="0.2">
      <c r="A14" s="3" t="s">
        <v>7</v>
      </c>
      <c r="B14" s="15" t="s">
        <v>14</v>
      </c>
      <c r="C14" s="2">
        <f>$C$8*0.81</f>
        <v>0</v>
      </c>
      <c r="D14" s="5"/>
      <c r="E14" s="5"/>
    </row>
    <row r="15" spans="1:7" x14ac:dyDescent="0.2">
      <c r="A15" s="3" t="s">
        <v>7</v>
      </c>
      <c r="B15" s="15" t="s">
        <v>15</v>
      </c>
      <c r="C15" s="2">
        <f>$C$8*0.79</f>
        <v>0</v>
      </c>
      <c r="D15" s="5"/>
      <c r="E15" s="5"/>
    </row>
    <row r="16" spans="1:7" x14ac:dyDescent="0.2">
      <c r="A16" s="3" t="s">
        <v>7</v>
      </c>
      <c r="B16" s="15" t="s">
        <v>16</v>
      </c>
      <c r="C16" s="2">
        <f>$C$8*0.77</f>
        <v>0</v>
      </c>
      <c r="D16" s="5"/>
      <c r="E16" s="5"/>
    </row>
    <row r="17" spans="1:5" x14ac:dyDescent="0.2">
      <c r="A17" s="3" t="s">
        <v>7</v>
      </c>
      <c r="B17" s="15" t="s">
        <v>17</v>
      </c>
      <c r="C17" s="2">
        <f>$C$8*0.75</f>
        <v>0</v>
      </c>
      <c r="D17" s="5"/>
      <c r="E17" s="5"/>
    </row>
    <row r="18" spans="1:5" x14ac:dyDescent="0.2">
      <c r="A18" s="3" t="s">
        <v>7</v>
      </c>
      <c r="B18" s="15" t="s">
        <v>18</v>
      </c>
      <c r="C18" s="2">
        <f>$C$8*0.71</f>
        <v>0</v>
      </c>
      <c r="D18" s="5"/>
      <c r="E18" s="5"/>
    </row>
    <row r="19" spans="1:5" x14ac:dyDescent="0.2">
      <c r="A19" s="3" t="s">
        <v>7</v>
      </c>
      <c r="B19" s="15" t="s">
        <v>19</v>
      </c>
      <c r="C19" s="2">
        <f>$C$8*0.67</f>
        <v>0</v>
      </c>
      <c r="D19" s="5"/>
      <c r="E19" s="5"/>
    </row>
    <row r="20" spans="1:5" x14ac:dyDescent="0.2">
      <c r="C20" s="5"/>
      <c r="D20" s="5"/>
      <c r="E20" s="5"/>
    </row>
    <row r="21" spans="1:5" x14ac:dyDescent="0.2">
      <c r="B21" s="3" t="s">
        <v>20</v>
      </c>
      <c r="C21" s="11" t="s">
        <v>21</v>
      </c>
      <c r="D21" s="5"/>
      <c r="E21" s="5"/>
    </row>
    <row r="22" spans="1:5" x14ac:dyDescent="0.2">
      <c r="A22" s="1" t="s">
        <v>9</v>
      </c>
      <c r="B22" s="8"/>
      <c r="C22" s="5">
        <f>B22/0.95</f>
        <v>0</v>
      </c>
      <c r="D22" s="5"/>
      <c r="E22" s="5"/>
    </row>
    <row r="23" spans="1:5" x14ac:dyDescent="0.2">
      <c r="A23" s="1" t="s">
        <v>10</v>
      </c>
      <c r="B23" s="8"/>
      <c r="C23" s="5">
        <f>B23/0.92</f>
        <v>0</v>
      </c>
      <c r="D23" s="5"/>
      <c r="E23" s="5"/>
    </row>
    <row r="24" spans="1:5" x14ac:dyDescent="0.2">
      <c r="A24" s="1" t="s">
        <v>11</v>
      </c>
      <c r="B24" s="8"/>
      <c r="C24" s="5">
        <f>B24/0.89</f>
        <v>0</v>
      </c>
      <c r="D24" s="5"/>
      <c r="E24" s="5"/>
    </row>
    <row r="25" spans="1:5" x14ac:dyDescent="0.2">
      <c r="A25" s="1" t="s">
        <v>12</v>
      </c>
      <c r="B25" s="8"/>
      <c r="C25" s="5">
        <f>B25/0.86</f>
        <v>0</v>
      </c>
      <c r="D25" s="5"/>
      <c r="E25" s="5"/>
    </row>
    <row r="26" spans="1:5" x14ac:dyDescent="0.2">
      <c r="A26" s="1" t="s">
        <v>13</v>
      </c>
      <c r="B26" s="8"/>
      <c r="C26" s="5">
        <f>B26/0.83</f>
        <v>0</v>
      </c>
      <c r="D26" s="5"/>
      <c r="E26" s="5"/>
    </row>
    <row r="27" spans="1:5" x14ac:dyDescent="0.2">
      <c r="A27" s="1" t="s">
        <v>14</v>
      </c>
      <c r="B27" s="8"/>
      <c r="C27" s="5">
        <f>B27/0.81</f>
        <v>0</v>
      </c>
      <c r="D27" s="5"/>
      <c r="E27" s="5"/>
    </row>
    <row r="28" spans="1:5" x14ac:dyDescent="0.2">
      <c r="A28" s="1" t="s">
        <v>15</v>
      </c>
      <c r="B28" s="8"/>
      <c r="C28" s="5">
        <f>B28/0.79</f>
        <v>0</v>
      </c>
      <c r="D28" s="5"/>
      <c r="E28" s="5"/>
    </row>
    <row r="29" spans="1:5" x14ac:dyDescent="0.2">
      <c r="A29" s="1" t="s">
        <v>16</v>
      </c>
      <c r="B29" s="8"/>
      <c r="C29" s="5">
        <f>B29/0.77</f>
        <v>0</v>
      </c>
      <c r="D29" s="5"/>
      <c r="E29" s="5"/>
    </row>
    <row r="30" spans="1:5" x14ac:dyDescent="0.2">
      <c r="A30" s="1" t="s">
        <v>17</v>
      </c>
      <c r="B30" s="8"/>
      <c r="C30" s="5">
        <f>B30/0.75</f>
        <v>0</v>
      </c>
      <c r="D30" s="5"/>
      <c r="E30" s="5"/>
    </row>
    <row r="31" spans="1:5" x14ac:dyDescent="0.2">
      <c r="A31" s="1" t="s">
        <v>18</v>
      </c>
      <c r="B31" s="8"/>
      <c r="C31" s="5">
        <f>B31/0.71</f>
        <v>0</v>
      </c>
      <c r="D31" s="5"/>
      <c r="E31" s="5"/>
    </row>
    <row r="32" spans="1:5" x14ac:dyDescent="0.2">
      <c r="A32" s="1" t="s">
        <v>19</v>
      </c>
      <c r="B32" s="8"/>
      <c r="C32" s="5">
        <f>B32/0.67</f>
        <v>0</v>
      </c>
      <c r="D32" s="5"/>
      <c r="E32" s="5"/>
    </row>
    <row r="33" spans="1:6" x14ac:dyDescent="0.2">
      <c r="C33" s="5"/>
      <c r="D33" s="5"/>
      <c r="E33" s="5"/>
    </row>
    <row r="34" spans="1:6" x14ac:dyDescent="0.2">
      <c r="A34" s="9" t="s">
        <v>31</v>
      </c>
      <c r="C34" s="5" t="s">
        <v>22</v>
      </c>
      <c r="D34" s="5"/>
      <c r="E34" s="5"/>
    </row>
    <row r="35" spans="1:6" x14ac:dyDescent="0.2">
      <c r="C35" s="13"/>
      <c r="D35" s="12"/>
      <c r="E35" s="12"/>
      <c r="F35" s="14"/>
    </row>
    <row r="36" spans="1:6" x14ac:dyDescent="0.2">
      <c r="A36" t="s">
        <v>23</v>
      </c>
      <c r="C36" s="12">
        <f>C35*0.95</f>
        <v>0</v>
      </c>
      <c r="D36" s="12" t="s">
        <v>27</v>
      </c>
      <c r="E36" s="12">
        <f>C35</f>
        <v>0</v>
      </c>
      <c r="F36" s="14" t="s">
        <v>35</v>
      </c>
    </row>
    <row r="37" spans="1:6" x14ac:dyDescent="0.2">
      <c r="A37" t="s">
        <v>24</v>
      </c>
      <c r="C37" s="12">
        <f>C35*0.9</f>
        <v>0</v>
      </c>
      <c r="D37" s="12" t="s">
        <v>27</v>
      </c>
      <c r="E37" s="12">
        <f>C36</f>
        <v>0</v>
      </c>
      <c r="F37" s="14" t="s">
        <v>36</v>
      </c>
    </row>
    <row r="38" spans="1:6" x14ac:dyDescent="0.2">
      <c r="A38" t="s">
        <v>25</v>
      </c>
      <c r="C38" s="12">
        <f>C35*0.85</f>
        <v>0</v>
      </c>
      <c r="D38" s="12" t="s">
        <v>27</v>
      </c>
      <c r="E38" s="12">
        <f>C37</f>
        <v>0</v>
      </c>
      <c r="F38" s="14" t="s">
        <v>37</v>
      </c>
    </row>
    <row r="39" spans="1:6" x14ac:dyDescent="0.2">
      <c r="A39" t="s">
        <v>26</v>
      </c>
      <c r="C39" s="12">
        <f>C35*0.8</f>
        <v>0</v>
      </c>
      <c r="D39" s="12" t="s">
        <v>27</v>
      </c>
      <c r="E39" s="12">
        <f>C38</f>
        <v>0</v>
      </c>
      <c r="F39" s="14" t="s">
        <v>38</v>
      </c>
    </row>
    <row r="40" spans="1:6" x14ac:dyDescent="0.2">
      <c r="A40" t="s">
        <v>28</v>
      </c>
      <c r="C40" s="12">
        <f>C35*0.75</f>
        <v>0</v>
      </c>
      <c r="D40" s="12"/>
      <c r="E40" s="12">
        <f>C39</f>
        <v>0</v>
      </c>
      <c r="F40" s="14" t="s">
        <v>39</v>
      </c>
    </row>
    <row r="41" spans="1:6" x14ac:dyDescent="0.2">
      <c r="C41" s="5"/>
      <c r="D41" s="5"/>
      <c r="E41" s="5"/>
    </row>
  </sheetData>
  <phoneticPr fontId="6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164"/>
  <sheetViews>
    <sheetView topLeftCell="D24" workbookViewId="0">
      <selection activeCell="V37" sqref="V37"/>
    </sheetView>
  </sheetViews>
  <sheetFormatPr baseColWidth="10" defaultRowHeight="16" x14ac:dyDescent="0.2"/>
  <cols>
    <col min="1" max="1" width="18.33203125" customWidth="1"/>
    <col min="2" max="2" width="13.83203125" customWidth="1"/>
    <col min="3" max="3" width="26" customWidth="1"/>
    <col min="4" max="4" width="55.33203125" customWidth="1"/>
    <col min="5" max="5" width="5" customWidth="1"/>
    <col min="6" max="6" width="7.5" customWidth="1"/>
    <col min="7" max="7" width="4" customWidth="1"/>
    <col min="8" max="8" width="3" customWidth="1"/>
    <col min="9" max="9" width="5" customWidth="1"/>
    <col min="10" max="10" width="3.83203125" customWidth="1"/>
    <col min="11" max="11" width="3" customWidth="1"/>
    <col min="12" max="12" width="5" customWidth="1"/>
    <col min="13" max="13" width="3.83203125" customWidth="1"/>
    <col min="14" max="14" width="3" customWidth="1"/>
    <col min="15" max="15" width="5" customWidth="1"/>
    <col min="16" max="16" width="3.83203125" customWidth="1"/>
    <col min="17" max="17" width="3" customWidth="1"/>
    <col min="18" max="18" width="5" customWidth="1"/>
    <col min="19" max="19" width="3.83203125" customWidth="1"/>
    <col min="20" max="20" width="3" customWidth="1"/>
    <col min="21" max="21" width="5" customWidth="1"/>
    <col min="22" max="22" width="3.83203125" customWidth="1"/>
    <col min="23" max="23" width="3" customWidth="1"/>
    <col min="24" max="24" width="5" customWidth="1"/>
    <col min="25" max="25" width="3.83203125" customWidth="1"/>
    <col min="26" max="26" width="3" customWidth="1"/>
    <col min="27" max="27" width="5" customWidth="1"/>
    <col min="28" max="28" width="3.83203125" customWidth="1"/>
    <col min="29" max="29" width="3" customWidth="1"/>
    <col min="30" max="30" width="5" customWidth="1"/>
    <col min="31" max="31" width="3.83203125" customWidth="1"/>
    <col min="32" max="34" width="10.6640625" customWidth="1"/>
    <col min="35" max="35" width="11.5" bestFit="1" customWidth="1"/>
  </cols>
  <sheetData>
    <row r="1" spans="1:20" x14ac:dyDescent="0.2">
      <c r="A1" s="3" t="s">
        <v>40</v>
      </c>
      <c r="D1" s="3" t="s">
        <v>41</v>
      </c>
    </row>
    <row r="2" spans="1:20" ht="11" customHeight="1" x14ac:dyDescent="0.2">
      <c r="A2" s="16" t="s">
        <v>42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1" customHeight="1" x14ac:dyDescent="0.2">
      <c r="A3" s="16" t="s">
        <v>43</v>
      </c>
      <c r="B3" s="16" t="s">
        <v>44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1" customHeight="1" x14ac:dyDescent="0.2">
      <c r="A4" s="16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1" customHeight="1" x14ac:dyDescent="0.2">
      <c r="A5" s="148" t="s">
        <v>45</v>
      </c>
      <c r="B5" s="18"/>
      <c r="C5" s="208"/>
      <c r="D5" s="209"/>
      <c r="E5" s="209"/>
      <c r="F5" s="209"/>
      <c r="G5" s="209"/>
      <c r="H5" s="209"/>
      <c r="I5" s="210"/>
      <c r="J5" s="19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1" customHeight="1" x14ac:dyDescent="0.2">
      <c r="A6" s="140"/>
      <c r="B6" s="141" t="s">
        <v>46</v>
      </c>
      <c r="C6" s="205"/>
      <c r="D6" s="206"/>
      <c r="E6" s="206"/>
      <c r="F6" s="206"/>
      <c r="G6" s="206"/>
      <c r="H6" s="206"/>
      <c r="I6" s="207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1" customHeight="1" x14ac:dyDescent="0.2">
      <c r="A7" s="140"/>
      <c r="B7" s="141"/>
      <c r="C7" s="205"/>
      <c r="D7" s="206"/>
      <c r="E7" s="206"/>
      <c r="F7" s="206"/>
      <c r="G7" s="206"/>
      <c r="H7" s="206"/>
      <c r="I7" s="207"/>
      <c r="J7" s="21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1" customHeight="1" x14ac:dyDescent="0.2">
      <c r="A8" s="140"/>
      <c r="B8" s="141" t="s">
        <v>47</v>
      </c>
      <c r="C8" s="205"/>
      <c r="D8" s="206"/>
      <c r="E8" s="206"/>
      <c r="F8" s="206"/>
      <c r="G8" s="206"/>
      <c r="H8" s="206"/>
      <c r="I8" s="207"/>
      <c r="J8" s="21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1" customHeight="1" x14ac:dyDescent="0.2">
      <c r="A9" s="140"/>
      <c r="B9" s="141"/>
      <c r="C9" s="205"/>
      <c r="D9" s="206"/>
      <c r="E9" s="206"/>
      <c r="F9" s="206"/>
      <c r="G9" s="206"/>
      <c r="H9" s="206"/>
      <c r="I9" s="207"/>
      <c r="J9" s="21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1" customHeight="1" x14ac:dyDescent="0.2">
      <c r="A10" s="140"/>
      <c r="B10" s="141" t="s">
        <v>48</v>
      </c>
      <c r="C10" s="205"/>
      <c r="D10" s="206"/>
      <c r="E10" s="206"/>
      <c r="F10" s="206"/>
      <c r="G10" s="206"/>
      <c r="H10" s="206"/>
      <c r="I10" s="207"/>
      <c r="J10" s="21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1" customHeight="1" x14ac:dyDescent="0.2">
      <c r="A11" s="140"/>
      <c r="B11" s="141"/>
      <c r="C11" s="205"/>
      <c r="D11" s="206"/>
      <c r="E11" s="206"/>
      <c r="F11" s="206"/>
      <c r="G11" s="206"/>
      <c r="H11" s="206"/>
      <c r="I11" s="207"/>
      <c r="J11" s="21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1" customHeight="1" x14ac:dyDescent="0.2">
      <c r="A12" s="22"/>
      <c r="B12" s="141" t="s">
        <v>49</v>
      </c>
      <c r="C12" s="205"/>
      <c r="D12" s="206"/>
      <c r="E12" s="206"/>
      <c r="F12" s="206"/>
      <c r="G12" s="206"/>
      <c r="H12" s="206"/>
      <c r="I12" s="207"/>
      <c r="J12" s="21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1" customHeight="1" x14ac:dyDescent="0.2">
      <c r="A13" s="140"/>
      <c r="B13" s="23"/>
      <c r="C13" s="205"/>
      <c r="D13" s="206"/>
      <c r="E13" s="206"/>
      <c r="F13" s="206"/>
      <c r="G13" s="206"/>
      <c r="H13" s="206"/>
      <c r="I13" s="207"/>
      <c r="J13" s="21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1" customHeight="1" x14ac:dyDescent="0.2">
      <c r="A14" s="22"/>
      <c r="B14" s="141" t="s">
        <v>50</v>
      </c>
      <c r="C14" s="205"/>
      <c r="D14" s="206"/>
      <c r="E14" s="206"/>
      <c r="F14" s="206"/>
      <c r="G14" s="206"/>
      <c r="H14" s="206"/>
      <c r="I14" s="207"/>
      <c r="J14" s="21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1" customHeight="1" x14ac:dyDescent="0.2">
      <c r="A15" s="24"/>
      <c r="B15" s="144"/>
      <c r="C15" s="214"/>
      <c r="D15" s="215"/>
      <c r="E15" s="215"/>
      <c r="F15" s="215"/>
      <c r="G15" s="215"/>
      <c r="H15" s="215"/>
      <c r="I15" s="216"/>
      <c r="J15" s="21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1" customHeight="1" x14ac:dyDescent="0.2">
      <c r="A16" s="25"/>
      <c r="B16" s="26"/>
      <c r="C16" s="25"/>
      <c r="D16" s="2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35" ht="11" customHeight="1" x14ac:dyDescent="0.2">
      <c r="A17" s="17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35" ht="11" customHeight="1" x14ac:dyDescent="0.2">
      <c r="A18" s="148" t="s">
        <v>51</v>
      </c>
      <c r="B18" s="149"/>
      <c r="C18" s="18"/>
      <c r="D18" s="149" t="s">
        <v>52</v>
      </c>
      <c r="E18" s="217" t="s">
        <v>53</v>
      </c>
      <c r="F18" s="218"/>
      <c r="G18" s="2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35" ht="11" customHeight="1" x14ac:dyDescent="0.2">
      <c r="A19" s="22" t="s">
        <v>54</v>
      </c>
      <c r="B19" s="141" t="s">
        <v>55</v>
      </c>
      <c r="C19" s="23"/>
      <c r="D19" s="23"/>
      <c r="E19" s="222"/>
      <c r="F19" s="223"/>
      <c r="G19" s="27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1" customHeight="1" x14ac:dyDescent="0.2">
      <c r="A20" s="29"/>
      <c r="B20" s="141" t="s">
        <v>56</v>
      </c>
      <c r="C20" s="23"/>
      <c r="D20" s="23"/>
      <c r="E20" s="222"/>
      <c r="F20" s="223"/>
      <c r="G20" s="2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1" customHeight="1" x14ac:dyDescent="0.2">
      <c r="A21" s="30"/>
      <c r="B21" s="144" t="s">
        <v>57</v>
      </c>
      <c r="C21" s="31"/>
      <c r="D21" s="31"/>
      <c r="E21" s="224"/>
      <c r="F21" s="225"/>
      <c r="G21" s="27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11" customHeight="1" x14ac:dyDescent="0.2">
      <c r="A22" s="25"/>
      <c r="B22" s="26"/>
      <c r="C22" s="25"/>
      <c r="D22" s="25"/>
      <c r="E22" s="27"/>
      <c r="F22" s="27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1" customHeight="1" x14ac:dyDescent="0.2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1" customHeight="1" x14ac:dyDescent="0.2">
      <c r="A24" s="32"/>
      <c r="B24" s="149"/>
      <c r="C24" s="18"/>
      <c r="D24" s="149" t="s">
        <v>58</v>
      </c>
      <c r="E24" s="33" t="s">
        <v>59</v>
      </c>
      <c r="F24" s="33" t="s">
        <v>60</v>
      </c>
      <c r="G24" s="34" t="s">
        <v>61</v>
      </c>
      <c r="H24" s="226" t="s">
        <v>62</v>
      </c>
      <c r="I24" s="227"/>
      <c r="J24" s="228"/>
      <c r="K24" s="211" t="s">
        <v>63</v>
      </c>
      <c r="L24" s="212"/>
      <c r="M24" s="213"/>
      <c r="N24" s="211" t="s">
        <v>64</v>
      </c>
      <c r="O24" s="212"/>
      <c r="P24" s="212"/>
      <c r="Q24" s="211" t="s">
        <v>65</v>
      </c>
      <c r="R24" s="212"/>
      <c r="S24" s="213"/>
      <c r="T24" s="211" t="s">
        <v>66</v>
      </c>
      <c r="U24" s="212"/>
      <c r="V24" s="213"/>
      <c r="W24" s="211" t="s">
        <v>67</v>
      </c>
      <c r="X24" s="212"/>
      <c r="Y24" s="213"/>
      <c r="Z24" s="211" t="s">
        <v>68</v>
      </c>
      <c r="AA24" s="212"/>
      <c r="AB24" s="213"/>
      <c r="AC24" s="211" t="s">
        <v>69</v>
      </c>
      <c r="AD24" s="212"/>
      <c r="AE24" s="213"/>
      <c r="AF24" s="35" t="s">
        <v>70</v>
      </c>
      <c r="AG24" s="36" t="s">
        <v>71</v>
      </c>
      <c r="AH24" s="37" t="s">
        <v>72</v>
      </c>
    </row>
    <row r="25" spans="1:35" ht="11" customHeight="1" x14ac:dyDescent="0.2">
      <c r="A25" s="22"/>
      <c r="B25" s="141"/>
      <c r="C25" s="23"/>
      <c r="D25" s="141"/>
      <c r="E25" s="38"/>
      <c r="F25" s="38"/>
      <c r="G25" s="38"/>
      <c r="H25" s="39" t="s">
        <v>73</v>
      </c>
      <c r="I25" s="38" t="s">
        <v>74</v>
      </c>
      <c r="J25" s="40" t="s">
        <v>75</v>
      </c>
      <c r="K25" s="39" t="s">
        <v>73</v>
      </c>
      <c r="L25" s="38" t="s">
        <v>74</v>
      </c>
      <c r="M25" s="40" t="s">
        <v>75</v>
      </c>
      <c r="N25" s="39" t="s">
        <v>73</v>
      </c>
      <c r="O25" s="38" t="s">
        <v>74</v>
      </c>
      <c r="P25" s="41" t="s">
        <v>75</v>
      </c>
      <c r="Q25" s="39" t="s">
        <v>73</v>
      </c>
      <c r="R25" s="38" t="s">
        <v>74</v>
      </c>
      <c r="S25" s="40" t="s">
        <v>75</v>
      </c>
      <c r="T25" s="39" t="s">
        <v>73</v>
      </c>
      <c r="U25" s="38" t="s">
        <v>74</v>
      </c>
      <c r="V25" s="40" t="s">
        <v>75</v>
      </c>
      <c r="W25" s="39" t="s">
        <v>73</v>
      </c>
      <c r="X25" s="38" t="s">
        <v>74</v>
      </c>
      <c r="Y25" s="40" t="s">
        <v>75</v>
      </c>
      <c r="Z25" s="39" t="s">
        <v>73</v>
      </c>
      <c r="AA25" s="38" t="s">
        <v>74</v>
      </c>
      <c r="AB25" s="40" t="s">
        <v>75</v>
      </c>
      <c r="AC25" s="39" t="s">
        <v>73</v>
      </c>
      <c r="AD25" s="38" t="s">
        <v>74</v>
      </c>
      <c r="AE25" s="40" t="s">
        <v>75</v>
      </c>
      <c r="AF25" s="42"/>
      <c r="AG25" s="43" t="s">
        <v>76</v>
      </c>
      <c r="AH25" s="44"/>
    </row>
    <row r="26" spans="1:35" ht="11" customHeight="1" x14ac:dyDescent="0.2">
      <c r="A26" s="140" t="s">
        <v>180</v>
      </c>
      <c r="B26" s="141" t="s">
        <v>77</v>
      </c>
      <c r="C26" s="23"/>
      <c r="D26" s="45" t="s">
        <v>198</v>
      </c>
      <c r="E26" s="23"/>
      <c r="F26" s="141"/>
      <c r="G26" s="46"/>
      <c r="H26" s="188"/>
      <c r="I26" s="189"/>
      <c r="J26" s="190"/>
      <c r="K26" s="188"/>
      <c r="L26" s="189"/>
      <c r="M26" s="190"/>
      <c r="N26" s="188"/>
      <c r="O26" s="189"/>
      <c r="P26" s="191"/>
      <c r="Q26" s="188"/>
      <c r="R26" s="189"/>
      <c r="S26" s="190"/>
      <c r="T26" s="188"/>
      <c r="U26" s="189"/>
      <c r="V26" s="190"/>
      <c r="W26" s="188"/>
      <c r="X26" s="189"/>
      <c r="Y26" s="190"/>
      <c r="Z26" s="188"/>
      <c r="AA26" s="189"/>
      <c r="AB26" s="190"/>
      <c r="AC26" s="188"/>
      <c r="AD26" s="189"/>
      <c r="AE26" s="190"/>
      <c r="AF26" s="50">
        <f>(H26*I26)+(K26*L26)+(N26*O26)+(Q26*R26)+(T26*U26)+(W26*X26)+(Z26*AA26)+(AC26*AD26)</f>
        <v>0</v>
      </c>
      <c r="AG26" s="142"/>
      <c r="AH26" s="51">
        <f>AF26*AG26</f>
        <v>0</v>
      </c>
    </row>
    <row r="27" spans="1:35" ht="11" customHeight="1" x14ac:dyDescent="0.2">
      <c r="A27" s="22"/>
      <c r="B27" s="141" t="s">
        <v>78</v>
      </c>
      <c r="C27" s="23"/>
      <c r="D27" s="45"/>
      <c r="E27" s="23"/>
      <c r="F27" s="23"/>
      <c r="G27" s="46"/>
      <c r="H27" s="188"/>
      <c r="I27" s="189"/>
      <c r="J27" s="190"/>
      <c r="K27" s="188"/>
      <c r="L27" s="189"/>
      <c r="M27" s="190"/>
      <c r="N27" s="188"/>
      <c r="O27" s="189"/>
      <c r="P27" s="191"/>
      <c r="Q27" s="188"/>
      <c r="R27" s="189"/>
      <c r="S27" s="190"/>
      <c r="T27" s="188"/>
      <c r="U27" s="189"/>
      <c r="V27" s="190"/>
      <c r="W27" s="188"/>
      <c r="X27" s="189"/>
      <c r="Y27" s="190"/>
      <c r="Z27" s="188"/>
      <c r="AA27" s="189"/>
      <c r="AB27" s="190"/>
      <c r="AC27" s="188"/>
      <c r="AD27" s="189"/>
      <c r="AE27" s="190"/>
      <c r="AF27" s="50">
        <f t="shared" ref="AF27:AF50" si="0">(H27*I27)+(K27*L27)+(N27*O27)+(Q27*R27)+(T27*U27)+(W27*X27)+(Z27*AA27)+(AC27*AD27)</f>
        <v>0</v>
      </c>
      <c r="AG27" s="142"/>
      <c r="AH27" s="51">
        <f t="shared" ref="AH27:AH50" si="1">AF27*AG27</f>
        <v>0</v>
      </c>
    </row>
    <row r="28" spans="1:35" ht="11" customHeight="1" x14ac:dyDescent="0.2">
      <c r="A28" s="22"/>
      <c r="B28" s="141" t="s">
        <v>79</v>
      </c>
      <c r="C28" s="23"/>
      <c r="D28" s="45"/>
      <c r="E28" s="23"/>
      <c r="F28" s="23"/>
      <c r="G28" s="46"/>
      <c r="H28" s="188"/>
      <c r="I28" s="189"/>
      <c r="J28" s="190"/>
      <c r="K28" s="188"/>
      <c r="L28" s="189"/>
      <c r="M28" s="190"/>
      <c r="N28" s="188"/>
      <c r="O28" s="189"/>
      <c r="P28" s="191"/>
      <c r="Q28" s="188"/>
      <c r="R28" s="189"/>
      <c r="S28" s="190"/>
      <c r="T28" s="188"/>
      <c r="U28" s="189"/>
      <c r="V28" s="190"/>
      <c r="W28" s="188"/>
      <c r="X28" s="189"/>
      <c r="Y28" s="190"/>
      <c r="Z28" s="188"/>
      <c r="AA28" s="189"/>
      <c r="AB28" s="190"/>
      <c r="AC28" s="188"/>
      <c r="AD28" s="189"/>
      <c r="AE28" s="190"/>
      <c r="AF28" s="50">
        <f t="shared" si="0"/>
        <v>0</v>
      </c>
      <c r="AG28" s="142"/>
      <c r="AH28" s="51">
        <f t="shared" si="1"/>
        <v>0</v>
      </c>
    </row>
    <row r="29" spans="1:35" ht="11" customHeight="1" x14ac:dyDescent="0.2">
      <c r="A29" s="22"/>
      <c r="B29" s="141" t="s">
        <v>80</v>
      </c>
      <c r="D29" s="45"/>
      <c r="E29" s="23"/>
      <c r="F29" s="23"/>
      <c r="G29" s="46"/>
      <c r="H29" s="188"/>
      <c r="I29" s="189"/>
      <c r="J29" s="190"/>
      <c r="K29" s="188"/>
      <c r="L29" s="189"/>
      <c r="M29" s="190"/>
      <c r="N29" s="188"/>
      <c r="O29" s="189"/>
      <c r="P29" s="191"/>
      <c r="Q29" s="188"/>
      <c r="R29" s="189"/>
      <c r="S29" s="190"/>
      <c r="T29" s="188"/>
      <c r="U29" s="189"/>
      <c r="V29" s="190"/>
      <c r="W29" s="188"/>
      <c r="X29" s="189"/>
      <c r="Y29" s="190"/>
      <c r="Z29" s="188"/>
      <c r="AA29" s="189"/>
      <c r="AB29" s="190"/>
      <c r="AC29" s="188"/>
      <c r="AD29" s="189"/>
      <c r="AE29" s="190"/>
      <c r="AF29" s="50">
        <f t="shared" si="0"/>
        <v>0</v>
      </c>
      <c r="AG29" s="142"/>
      <c r="AH29" s="51">
        <f t="shared" si="1"/>
        <v>0</v>
      </c>
    </row>
    <row r="30" spans="1:35" ht="11" customHeight="1" x14ac:dyDescent="0.2">
      <c r="A30" s="22"/>
      <c r="B30" s="141"/>
      <c r="C30" s="23"/>
      <c r="D30" s="45"/>
      <c r="E30" s="23"/>
      <c r="F30" s="23"/>
      <c r="G30" s="46"/>
      <c r="H30" s="188"/>
      <c r="I30" s="189"/>
      <c r="J30" s="190"/>
      <c r="K30" s="188"/>
      <c r="L30" s="189"/>
      <c r="M30" s="190"/>
      <c r="N30" s="188"/>
      <c r="O30" s="189"/>
      <c r="P30" s="191"/>
      <c r="Q30" s="188"/>
      <c r="R30" s="189"/>
      <c r="S30" s="190"/>
      <c r="T30" s="188"/>
      <c r="U30" s="189"/>
      <c r="V30" s="190"/>
      <c r="W30" s="188"/>
      <c r="X30" s="189"/>
      <c r="Y30" s="190"/>
      <c r="Z30" s="188"/>
      <c r="AA30" s="189"/>
      <c r="AB30" s="190"/>
      <c r="AC30" s="188"/>
      <c r="AD30" s="189"/>
      <c r="AE30" s="190"/>
      <c r="AF30" s="50">
        <f t="shared" si="0"/>
        <v>0</v>
      </c>
      <c r="AG30" s="142"/>
      <c r="AH30" s="51">
        <f t="shared" si="1"/>
        <v>0</v>
      </c>
    </row>
    <row r="31" spans="1:35" ht="11" customHeight="1" x14ac:dyDescent="0.2">
      <c r="A31" s="22"/>
      <c r="B31" s="141" t="s">
        <v>81</v>
      </c>
      <c r="C31" s="23"/>
      <c r="D31" s="45" t="s">
        <v>197</v>
      </c>
      <c r="E31" s="23"/>
      <c r="F31" s="23"/>
      <c r="G31" s="46"/>
      <c r="H31" s="188"/>
      <c r="I31" s="189"/>
      <c r="J31" s="190"/>
      <c r="K31" s="188"/>
      <c r="L31" s="189"/>
      <c r="M31" s="190"/>
      <c r="N31" s="188"/>
      <c r="O31" s="189"/>
      <c r="P31" s="191"/>
      <c r="Q31" s="188"/>
      <c r="R31" s="189"/>
      <c r="S31" s="190"/>
      <c r="T31" s="188"/>
      <c r="U31" s="189"/>
      <c r="V31" s="190"/>
      <c r="W31" s="188"/>
      <c r="X31" s="189"/>
      <c r="Y31" s="190"/>
      <c r="Z31" s="188"/>
      <c r="AA31" s="189"/>
      <c r="AB31" s="190"/>
      <c r="AC31" s="188"/>
      <c r="AD31" s="189"/>
      <c r="AE31" s="190"/>
      <c r="AF31" s="50">
        <f t="shared" si="0"/>
        <v>0</v>
      </c>
      <c r="AG31" s="142"/>
      <c r="AH31" s="51">
        <f t="shared" si="1"/>
        <v>0</v>
      </c>
    </row>
    <row r="32" spans="1:35" ht="11" customHeight="1" x14ac:dyDescent="0.2">
      <c r="A32" s="22"/>
      <c r="B32" s="141" t="s">
        <v>82</v>
      </c>
      <c r="C32" s="23"/>
      <c r="D32" s="45" t="s">
        <v>199</v>
      </c>
      <c r="E32" s="23"/>
      <c r="F32" s="23"/>
      <c r="G32" s="46"/>
      <c r="H32" s="188"/>
      <c r="I32" s="189"/>
      <c r="J32" s="190"/>
      <c r="K32" s="188"/>
      <c r="L32" s="189"/>
      <c r="M32" s="190"/>
      <c r="N32" s="188"/>
      <c r="O32" s="189"/>
      <c r="P32" s="191"/>
      <c r="Q32" s="188"/>
      <c r="R32" s="189"/>
      <c r="S32" s="190"/>
      <c r="T32" s="188"/>
      <c r="U32" s="189"/>
      <c r="V32" s="190"/>
      <c r="W32" s="188"/>
      <c r="X32" s="189"/>
      <c r="Y32" s="190"/>
      <c r="Z32" s="188"/>
      <c r="AA32" s="189"/>
      <c r="AB32" s="190"/>
      <c r="AC32" s="188"/>
      <c r="AD32" s="189"/>
      <c r="AE32" s="190"/>
      <c r="AF32" s="50">
        <f t="shared" si="0"/>
        <v>0</v>
      </c>
      <c r="AG32" s="142"/>
      <c r="AH32" s="51">
        <f t="shared" si="1"/>
        <v>0</v>
      </c>
    </row>
    <row r="33" spans="1:34" ht="11" customHeight="1" x14ac:dyDescent="0.2">
      <c r="A33" s="22"/>
      <c r="B33" s="141" t="s">
        <v>83</v>
      </c>
      <c r="C33" s="23"/>
      <c r="D33" s="45"/>
      <c r="E33" s="23"/>
      <c r="F33" s="23"/>
      <c r="G33" s="46"/>
      <c r="H33" s="188"/>
      <c r="I33" s="189"/>
      <c r="J33" s="190"/>
      <c r="K33" s="188"/>
      <c r="L33" s="189"/>
      <c r="M33" s="190"/>
      <c r="N33" s="188"/>
      <c r="O33" s="189"/>
      <c r="P33" s="191"/>
      <c r="Q33" s="188"/>
      <c r="R33" s="189"/>
      <c r="S33" s="190"/>
      <c r="T33" s="188"/>
      <c r="U33" s="189"/>
      <c r="V33" s="190"/>
      <c r="W33" s="188"/>
      <c r="X33" s="189"/>
      <c r="Y33" s="190"/>
      <c r="Z33" s="188"/>
      <c r="AA33" s="189"/>
      <c r="AB33" s="190"/>
      <c r="AC33" s="188"/>
      <c r="AD33" s="189"/>
      <c r="AE33" s="190"/>
      <c r="AF33" s="50">
        <f t="shared" si="0"/>
        <v>0</v>
      </c>
      <c r="AG33" s="142"/>
      <c r="AH33" s="51">
        <f t="shared" si="1"/>
        <v>0</v>
      </c>
    </row>
    <row r="34" spans="1:34" ht="11" customHeight="1" x14ac:dyDescent="0.2">
      <c r="A34" s="22"/>
      <c r="B34" s="141" t="s">
        <v>84</v>
      </c>
      <c r="C34" s="23"/>
      <c r="D34" s="45"/>
      <c r="E34" s="23"/>
      <c r="F34" s="23"/>
      <c r="G34" s="46"/>
      <c r="H34" s="188"/>
      <c r="I34" s="189"/>
      <c r="J34" s="190"/>
      <c r="K34" s="188"/>
      <c r="L34" s="189"/>
      <c r="M34" s="190"/>
      <c r="N34" s="188"/>
      <c r="O34" s="189"/>
      <c r="P34" s="191"/>
      <c r="Q34" s="188"/>
      <c r="R34" s="189"/>
      <c r="S34" s="190"/>
      <c r="T34" s="188"/>
      <c r="U34" s="189"/>
      <c r="V34" s="190"/>
      <c r="W34" s="188"/>
      <c r="X34" s="189"/>
      <c r="Y34" s="190"/>
      <c r="Z34" s="188"/>
      <c r="AA34" s="189"/>
      <c r="AB34" s="190"/>
      <c r="AC34" s="188"/>
      <c r="AD34" s="189"/>
      <c r="AE34" s="190"/>
      <c r="AF34" s="50">
        <f t="shared" si="0"/>
        <v>0</v>
      </c>
      <c r="AG34" s="142"/>
      <c r="AH34" s="51">
        <f t="shared" si="1"/>
        <v>0</v>
      </c>
    </row>
    <row r="35" spans="1:34" ht="11" customHeight="1" x14ac:dyDescent="0.2">
      <c r="A35" s="22"/>
      <c r="B35" s="141"/>
      <c r="C35" s="23"/>
      <c r="D35" s="45"/>
      <c r="E35" s="23"/>
      <c r="F35" s="23"/>
      <c r="G35" s="46"/>
      <c r="H35" s="188"/>
      <c r="I35" s="189"/>
      <c r="J35" s="190"/>
      <c r="K35" s="188"/>
      <c r="L35" s="189"/>
      <c r="M35" s="190"/>
      <c r="N35" s="188"/>
      <c r="O35" s="189"/>
      <c r="P35" s="191"/>
      <c r="Q35" s="188"/>
      <c r="R35" s="189"/>
      <c r="S35" s="190"/>
      <c r="T35" s="188"/>
      <c r="U35" s="189"/>
      <c r="V35" s="190"/>
      <c r="W35" s="188"/>
      <c r="X35" s="189"/>
      <c r="Y35" s="190"/>
      <c r="Z35" s="188"/>
      <c r="AA35" s="189"/>
      <c r="AB35" s="190"/>
      <c r="AC35" s="188"/>
      <c r="AD35" s="189"/>
      <c r="AE35" s="190"/>
      <c r="AF35" s="50">
        <f t="shared" si="0"/>
        <v>0</v>
      </c>
      <c r="AG35" s="142"/>
      <c r="AH35" s="51">
        <f t="shared" si="1"/>
        <v>0</v>
      </c>
    </row>
    <row r="36" spans="1:34" ht="11" customHeight="1" x14ac:dyDescent="0.2">
      <c r="A36" s="140"/>
      <c r="B36" s="141"/>
      <c r="C36" s="23"/>
      <c r="D36" s="45"/>
      <c r="E36" s="23"/>
      <c r="F36" s="23"/>
      <c r="G36" s="46"/>
      <c r="H36" s="188"/>
      <c r="I36" s="189"/>
      <c r="J36" s="190"/>
      <c r="K36" s="188"/>
      <c r="L36" s="189"/>
      <c r="M36" s="190"/>
      <c r="N36" s="188"/>
      <c r="O36" s="189"/>
      <c r="P36" s="191"/>
      <c r="Q36" s="188"/>
      <c r="R36" s="189"/>
      <c r="S36" s="190"/>
      <c r="T36" s="188"/>
      <c r="U36" s="189"/>
      <c r="V36" s="190"/>
      <c r="W36" s="188"/>
      <c r="X36" s="189"/>
      <c r="Y36" s="190"/>
      <c r="Z36" s="188"/>
      <c r="AA36" s="189"/>
      <c r="AB36" s="190"/>
      <c r="AC36" s="188"/>
      <c r="AD36" s="189"/>
      <c r="AE36" s="190"/>
      <c r="AF36" s="50">
        <f t="shared" si="0"/>
        <v>0</v>
      </c>
      <c r="AG36" s="142"/>
      <c r="AH36" s="51">
        <f t="shared" si="1"/>
        <v>0</v>
      </c>
    </row>
    <row r="37" spans="1:34" ht="11" customHeight="1" x14ac:dyDescent="0.2">
      <c r="A37" s="22"/>
      <c r="B37" s="141" t="s">
        <v>85</v>
      </c>
      <c r="C37" s="23"/>
      <c r="D37" s="45" t="s">
        <v>200</v>
      </c>
      <c r="E37" s="23"/>
      <c r="F37" s="23"/>
      <c r="G37" s="46"/>
      <c r="H37" s="188"/>
      <c r="I37" s="189"/>
      <c r="J37" s="190"/>
      <c r="K37" s="188"/>
      <c r="L37" s="189"/>
      <c r="M37" s="190"/>
      <c r="N37" s="188"/>
      <c r="O37" s="189"/>
      <c r="P37" s="191"/>
      <c r="Q37" s="188"/>
      <c r="R37" s="189"/>
      <c r="S37" s="190"/>
      <c r="T37" s="188"/>
      <c r="U37" s="189"/>
      <c r="V37" s="190"/>
      <c r="W37" s="188"/>
      <c r="X37" s="189"/>
      <c r="Y37" s="190"/>
      <c r="Z37" s="188"/>
      <c r="AA37" s="189"/>
      <c r="AB37" s="190"/>
      <c r="AC37" s="188"/>
      <c r="AD37" s="189"/>
      <c r="AE37" s="190"/>
      <c r="AF37" s="50">
        <f t="shared" si="0"/>
        <v>0</v>
      </c>
      <c r="AG37" s="142"/>
      <c r="AH37" s="51">
        <f t="shared" si="1"/>
        <v>0</v>
      </c>
    </row>
    <row r="38" spans="1:34" ht="11" customHeight="1" x14ac:dyDescent="0.2">
      <c r="A38" s="22"/>
      <c r="B38" s="141" t="s">
        <v>86</v>
      </c>
      <c r="C38" s="52"/>
      <c r="D38" s="45" t="s">
        <v>201</v>
      </c>
      <c r="E38" s="23"/>
      <c r="F38" s="23"/>
      <c r="G38" s="46"/>
      <c r="H38" s="188"/>
      <c r="I38" s="189"/>
      <c r="J38" s="190"/>
      <c r="K38" s="188"/>
      <c r="L38" s="189"/>
      <c r="M38" s="190"/>
      <c r="N38" s="188"/>
      <c r="O38" s="189"/>
      <c r="P38" s="191"/>
      <c r="Q38" s="188"/>
      <c r="R38" s="189"/>
      <c r="S38" s="190"/>
      <c r="T38" s="188"/>
      <c r="U38" s="189"/>
      <c r="V38" s="190"/>
      <c r="W38" s="188"/>
      <c r="X38" s="189"/>
      <c r="Y38" s="190"/>
      <c r="Z38" s="188"/>
      <c r="AA38" s="189"/>
      <c r="AB38" s="190"/>
      <c r="AC38" s="188"/>
      <c r="AD38" s="189"/>
      <c r="AE38" s="190"/>
      <c r="AF38" s="50">
        <f t="shared" si="0"/>
        <v>0</v>
      </c>
      <c r="AG38" s="142"/>
      <c r="AH38" s="51">
        <f t="shared" si="1"/>
        <v>0</v>
      </c>
    </row>
    <row r="39" spans="1:34" ht="11" customHeight="1" x14ac:dyDescent="0.2">
      <c r="A39" s="22"/>
      <c r="B39" s="141" t="s">
        <v>87</v>
      </c>
      <c r="C39" s="23"/>
      <c r="D39" s="45"/>
      <c r="E39" s="23"/>
      <c r="F39" s="23"/>
      <c r="G39" s="46"/>
      <c r="H39" s="188"/>
      <c r="I39" s="189"/>
      <c r="J39" s="190"/>
      <c r="K39" s="188"/>
      <c r="L39" s="189"/>
      <c r="M39" s="190"/>
      <c r="N39" s="188"/>
      <c r="O39" s="189"/>
      <c r="P39" s="191"/>
      <c r="Q39" s="188"/>
      <c r="R39" s="189"/>
      <c r="S39" s="190"/>
      <c r="T39" s="188"/>
      <c r="U39" s="189"/>
      <c r="V39" s="190"/>
      <c r="W39" s="188"/>
      <c r="X39" s="189"/>
      <c r="Y39" s="190"/>
      <c r="Z39" s="188"/>
      <c r="AA39" s="189"/>
      <c r="AB39" s="190"/>
      <c r="AC39" s="188"/>
      <c r="AD39" s="189"/>
      <c r="AE39" s="190"/>
      <c r="AF39" s="50">
        <f t="shared" si="0"/>
        <v>0</v>
      </c>
      <c r="AG39" s="142"/>
      <c r="AH39" s="51">
        <f t="shared" si="1"/>
        <v>0</v>
      </c>
    </row>
    <row r="40" spans="1:34" ht="11" customHeight="1" x14ac:dyDescent="0.2">
      <c r="A40" s="22"/>
      <c r="B40" s="141" t="s">
        <v>88</v>
      </c>
      <c r="C40" s="23"/>
      <c r="D40" s="45"/>
      <c r="E40" s="23"/>
      <c r="F40" s="23"/>
      <c r="G40" s="46"/>
      <c r="H40" s="188"/>
      <c r="I40" s="189"/>
      <c r="J40" s="190"/>
      <c r="K40" s="188"/>
      <c r="L40" s="189"/>
      <c r="M40" s="190"/>
      <c r="N40" s="188"/>
      <c r="O40" s="189"/>
      <c r="P40" s="191"/>
      <c r="Q40" s="188"/>
      <c r="R40" s="189"/>
      <c r="S40" s="190"/>
      <c r="T40" s="188"/>
      <c r="U40" s="189"/>
      <c r="V40" s="190"/>
      <c r="W40" s="188"/>
      <c r="X40" s="189"/>
      <c r="Y40" s="190"/>
      <c r="Z40" s="188"/>
      <c r="AA40" s="189"/>
      <c r="AB40" s="190"/>
      <c r="AC40" s="188"/>
      <c r="AD40" s="189"/>
      <c r="AE40" s="190"/>
      <c r="AF40" s="50">
        <f t="shared" si="0"/>
        <v>0</v>
      </c>
      <c r="AG40" s="142"/>
      <c r="AH40" s="51">
        <f t="shared" si="1"/>
        <v>0</v>
      </c>
    </row>
    <row r="41" spans="1:34" ht="11" customHeight="1" x14ac:dyDescent="0.2">
      <c r="A41" s="22"/>
      <c r="B41" s="23"/>
      <c r="C41" s="23"/>
      <c r="D41" s="45"/>
      <c r="E41" s="23"/>
      <c r="F41" s="23"/>
      <c r="G41" s="46"/>
      <c r="H41" s="188"/>
      <c r="I41" s="189"/>
      <c r="J41" s="190"/>
      <c r="K41" s="188"/>
      <c r="L41" s="189"/>
      <c r="M41" s="190"/>
      <c r="N41" s="188"/>
      <c r="O41" s="189"/>
      <c r="P41" s="191"/>
      <c r="Q41" s="188"/>
      <c r="R41" s="189"/>
      <c r="S41" s="190"/>
      <c r="T41" s="188"/>
      <c r="U41" s="189"/>
      <c r="V41" s="190"/>
      <c r="W41" s="188"/>
      <c r="X41" s="189"/>
      <c r="Y41" s="190"/>
      <c r="Z41" s="188"/>
      <c r="AA41" s="189"/>
      <c r="AB41" s="190"/>
      <c r="AC41" s="188"/>
      <c r="AD41" s="189"/>
      <c r="AE41" s="190"/>
      <c r="AF41" s="50">
        <f t="shared" si="0"/>
        <v>0</v>
      </c>
      <c r="AG41" s="142"/>
      <c r="AH41" s="51">
        <f t="shared" si="1"/>
        <v>0</v>
      </c>
    </row>
    <row r="42" spans="1:34" ht="11" customHeight="1" x14ac:dyDescent="0.2">
      <c r="A42" s="22"/>
      <c r="B42" s="141" t="s">
        <v>89</v>
      </c>
      <c r="C42" s="53"/>
      <c r="D42" s="45"/>
      <c r="E42" s="23"/>
      <c r="F42" s="23"/>
      <c r="G42" s="46"/>
      <c r="H42" s="188"/>
      <c r="I42" s="189"/>
      <c r="J42" s="190"/>
      <c r="K42" s="188"/>
      <c r="L42" s="189"/>
      <c r="M42" s="190"/>
      <c r="N42" s="188"/>
      <c r="O42" s="189"/>
      <c r="P42" s="191"/>
      <c r="Q42" s="188"/>
      <c r="R42" s="189"/>
      <c r="S42" s="190"/>
      <c r="T42" s="188"/>
      <c r="U42" s="189"/>
      <c r="V42" s="190"/>
      <c r="W42" s="188"/>
      <c r="X42" s="189"/>
      <c r="Y42" s="190"/>
      <c r="Z42" s="188"/>
      <c r="AA42" s="189"/>
      <c r="AB42" s="190"/>
      <c r="AC42" s="188"/>
      <c r="AD42" s="189"/>
      <c r="AE42" s="190"/>
      <c r="AF42" s="50">
        <f t="shared" si="0"/>
        <v>0</v>
      </c>
      <c r="AG42" s="142"/>
      <c r="AH42" s="51">
        <f t="shared" si="1"/>
        <v>0</v>
      </c>
    </row>
    <row r="43" spans="1:34" ht="11" customHeight="1" x14ac:dyDescent="0.2">
      <c r="A43" s="22"/>
      <c r="B43" s="141" t="s">
        <v>90</v>
      </c>
      <c r="C43" s="53"/>
      <c r="D43" s="45"/>
      <c r="E43" s="23"/>
      <c r="F43" s="23"/>
      <c r="G43" s="46"/>
      <c r="H43" s="188"/>
      <c r="I43" s="189"/>
      <c r="J43" s="190"/>
      <c r="K43" s="188"/>
      <c r="L43" s="189"/>
      <c r="M43" s="190"/>
      <c r="N43" s="188"/>
      <c r="O43" s="189"/>
      <c r="P43" s="191"/>
      <c r="Q43" s="188"/>
      <c r="R43" s="189"/>
      <c r="S43" s="190"/>
      <c r="T43" s="188"/>
      <c r="U43" s="189"/>
      <c r="V43" s="190"/>
      <c r="W43" s="188"/>
      <c r="X43" s="189"/>
      <c r="Y43" s="190"/>
      <c r="Z43" s="188"/>
      <c r="AA43" s="189"/>
      <c r="AB43" s="190"/>
      <c r="AC43" s="188"/>
      <c r="AD43" s="189"/>
      <c r="AE43" s="190"/>
      <c r="AF43" s="50">
        <f t="shared" si="0"/>
        <v>0</v>
      </c>
      <c r="AG43" s="142"/>
      <c r="AH43" s="51">
        <f t="shared" si="1"/>
        <v>0</v>
      </c>
    </row>
    <row r="44" spans="1:34" ht="11" customHeight="1" x14ac:dyDescent="0.2">
      <c r="A44" s="22"/>
      <c r="B44" s="141" t="s">
        <v>91</v>
      </c>
      <c r="C44" s="23"/>
      <c r="D44" s="45"/>
      <c r="E44" s="23"/>
      <c r="F44" s="23"/>
      <c r="G44" s="46"/>
      <c r="H44" s="188"/>
      <c r="I44" s="189"/>
      <c r="J44" s="190"/>
      <c r="K44" s="188"/>
      <c r="L44" s="189"/>
      <c r="M44" s="190"/>
      <c r="N44" s="188"/>
      <c r="O44" s="189"/>
      <c r="P44" s="191"/>
      <c r="Q44" s="188"/>
      <c r="R44" s="189"/>
      <c r="S44" s="190"/>
      <c r="T44" s="188"/>
      <c r="U44" s="189"/>
      <c r="V44" s="190"/>
      <c r="W44" s="188"/>
      <c r="X44" s="189"/>
      <c r="Y44" s="190"/>
      <c r="Z44" s="188"/>
      <c r="AA44" s="189"/>
      <c r="AB44" s="190"/>
      <c r="AC44" s="188"/>
      <c r="AD44" s="189"/>
      <c r="AE44" s="190"/>
      <c r="AF44" s="50">
        <f t="shared" si="0"/>
        <v>0</v>
      </c>
      <c r="AG44" s="142"/>
      <c r="AH44" s="51">
        <f t="shared" si="1"/>
        <v>0</v>
      </c>
    </row>
    <row r="45" spans="1:34" ht="11" customHeight="1" x14ac:dyDescent="0.2">
      <c r="A45" s="22"/>
      <c r="B45" s="141" t="s">
        <v>92</v>
      </c>
      <c r="C45" s="23"/>
      <c r="D45" s="45"/>
      <c r="E45" s="23"/>
      <c r="F45" s="23"/>
      <c r="G45" s="46"/>
      <c r="H45" s="188"/>
      <c r="I45" s="189"/>
      <c r="J45" s="190"/>
      <c r="K45" s="188"/>
      <c r="L45" s="189"/>
      <c r="M45" s="190"/>
      <c r="N45" s="188"/>
      <c r="O45" s="189"/>
      <c r="P45" s="191"/>
      <c r="Q45" s="188"/>
      <c r="R45" s="189"/>
      <c r="S45" s="190"/>
      <c r="T45" s="188"/>
      <c r="U45" s="189"/>
      <c r="V45" s="190"/>
      <c r="W45" s="188"/>
      <c r="X45" s="189"/>
      <c r="Y45" s="190"/>
      <c r="Z45" s="188"/>
      <c r="AA45" s="189"/>
      <c r="AB45" s="190"/>
      <c r="AC45" s="188"/>
      <c r="AD45" s="189"/>
      <c r="AE45" s="190"/>
      <c r="AF45" s="50">
        <f t="shared" si="0"/>
        <v>0</v>
      </c>
      <c r="AG45" s="142"/>
      <c r="AH45" s="51">
        <f t="shared" si="1"/>
        <v>0</v>
      </c>
    </row>
    <row r="46" spans="1:34" ht="11" customHeight="1" x14ac:dyDescent="0.2">
      <c r="A46" s="22"/>
      <c r="B46" s="141"/>
      <c r="C46" s="23"/>
      <c r="D46" s="45"/>
      <c r="E46" s="23"/>
      <c r="F46" s="23"/>
      <c r="G46" s="46"/>
      <c r="H46" s="188"/>
      <c r="I46" s="189"/>
      <c r="J46" s="190"/>
      <c r="K46" s="188"/>
      <c r="L46" s="189"/>
      <c r="M46" s="190"/>
      <c r="N46" s="188"/>
      <c r="O46" s="189"/>
      <c r="P46" s="191"/>
      <c r="Q46" s="188"/>
      <c r="R46" s="189"/>
      <c r="S46" s="190"/>
      <c r="T46" s="188"/>
      <c r="U46" s="189"/>
      <c r="V46" s="190"/>
      <c r="W46" s="188"/>
      <c r="X46" s="189"/>
      <c r="Y46" s="190"/>
      <c r="Z46" s="188"/>
      <c r="AA46" s="189"/>
      <c r="AB46" s="190"/>
      <c r="AC46" s="188"/>
      <c r="AD46" s="189"/>
      <c r="AE46" s="190"/>
      <c r="AF46" s="50">
        <f t="shared" si="0"/>
        <v>0</v>
      </c>
      <c r="AG46" s="142"/>
      <c r="AH46" s="51">
        <f t="shared" si="1"/>
        <v>0</v>
      </c>
    </row>
    <row r="47" spans="1:34" ht="11" customHeight="1" x14ac:dyDescent="0.2">
      <c r="A47" s="22"/>
      <c r="B47" s="141" t="s">
        <v>93</v>
      </c>
      <c r="C47" s="23"/>
      <c r="D47" s="45"/>
      <c r="E47" s="23"/>
      <c r="F47" s="23"/>
      <c r="G47" s="46"/>
      <c r="H47" s="188"/>
      <c r="I47" s="189"/>
      <c r="J47" s="190"/>
      <c r="K47" s="188"/>
      <c r="L47" s="189"/>
      <c r="M47" s="190"/>
      <c r="N47" s="188"/>
      <c r="O47" s="189"/>
      <c r="P47" s="191"/>
      <c r="Q47" s="188"/>
      <c r="R47" s="189"/>
      <c r="S47" s="190"/>
      <c r="T47" s="188"/>
      <c r="U47" s="189"/>
      <c r="V47" s="190"/>
      <c r="W47" s="188"/>
      <c r="X47" s="189"/>
      <c r="Y47" s="190"/>
      <c r="Z47" s="188"/>
      <c r="AA47" s="189"/>
      <c r="AB47" s="190"/>
      <c r="AC47" s="188"/>
      <c r="AD47" s="189"/>
      <c r="AE47" s="190"/>
      <c r="AF47" s="50">
        <f t="shared" si="0"/>
        <v>0</v>
      </c>
      <c r="AG47" s="142"/>
      <c r="AH47" s="51">
        <f t="shared" si="1"/>
        <v>0</v>
      </c>
    </row>
    <row r="48" spans="1:34" ht="11" customHeight="1" x14ac:dyDescent="0.2">
      <c r="A48" s="22"/>
      <c r="B48" s="141" t="s">
        <v>94</v>
      </c>
      <c r="C48" s="23"/>
      <c r="D48" s="45"/>
      <c r="E48" s="23"/>
      <c r="F48" s="23"/>
      <c r="G48" s="46"/>
      <c r="H48" s="188"/>
      <c r="I48" s="189"/>
      <c r="J48" s="190"/>
      <c r="K48" s="188"/>
      <c r="L48" s="189"/>
      <c r="M48" s="190"/>
      <c r="N48" s="188"/>
      <c r="O48" s="189"/>
      <c r="P48" s="191"/>
      <c r="Q48" s="188"/>
      <c r="R48" s="189"/>
      <c r="S48" s="190"/>
      <c r="T48" s="188"/>
      <c r="U48" s="189"/>
      <c r="V48" s="190"/>
      <c r="W48" s="188"/>
      <c r="X48" s="189"/>
      <c r="Y48" s="190"/>
      <c r="Z48" s="188"/>
      <c r="AA48" s="189"/>
      <c r="AB48" s="190"/>
      <c r="AC48" s="188"/>
      <c r="AD48" s="189"/>
      <c r="AE48" s="190"/>
      <c r="AF48" s="50">
        <f t="shared" si="0"/>
        <v>0</v>
      </c>
      <c r="AG48" s="142"/>
      <c r="AH48" s="51">
        <f t="shared" si="1"/>
        <v>0</v>
      </c>
    </row>
    <row r="49" spans="1:35" ht="11" customHeight="1" x14ac:dyDescent="0.2">
      <c r="A49" s="22"/>
      <c r="B49" s="141" t="s">
        <v>95</v>
      </c>
      <c r="C49" s="23"/>
      <c r="D49" s="45"/>
      <c r="E49" s="23"/>
      <c r="F49" s="23"/>
      <c r="G49" s="46"/>
      <c r="H49" s="188"/>
      <c r="I49" s="189"/>
      <c r="J49" s="190"/>
      <c r="K49" s="188"/>
      <c r="L49" s="189"/>
      <c r="M49" s="190"/>
      <c r="N49" s="188"/>
      <c r="O49" s="189"/>
      <c r="P49" s="191"/>
      <c r="Q49" s="188"/>
      <c r="R49" s="189"/>
      <c r="S49" s="190"/>
      <c r="T49" s="188"/>
      <c r="U49" s="189"/>
      <c r="V49" s="190"/>
      <c r="W49" s="188"/>
      <c r="X49" s="189"/>
      <c r="Y49" s="190"/>
      <c r="Z49" s="188"/>
      <c r="AA49" s="189"/>
      <c r="AB49" s="190"/>
      <c r="AC49" s="188"/>
      <c r="AD49" s="189"/>
      <c r="AE49" s="190"/>
      <c r="AF49" s="50">
        <f t="shared" si="0"/>
        <v>0</v>
      </c>
      <c r="AG49" s="142"/>
      <c r="AH49" s="51">
        <f t="shared" si="1"/>
        <v>0</v>
      </c>
    </row>
    <row r="50" spans="1:35" ht="11" customHeight="1" x14ac:dyDescent="0.2">
      <c r="A50" s="22"/>
      <c r="B50" s="141" t="s">
        <v>96</v>
      </c>
      <c r="C50" s="23"/>
      <c r="D50" s="23"/>
      <c r="E50" s="23"/>
      <c r="F50" s="23"/>
      <c r="G50" s="46"/>
      <c r="H50" s="188"/>
      <c r="I50" s="189"/>
      <c r="J50" s="190"/>
      <c r="K50" s="188"/>
      <c r="L50" s="189"/>
      <c r="M50" s="190"/>
      <c r="N50" s="188"/>
      <c r="O50" s="189"/>
      <c r="P50" s="191"/>
      <c r="Q50" s="188"/>
      <c r="R50" s="189"/>
      <c r="S50" s="190"/>
      <c r="T50" s="188"/>
      <c r="U50" s="189"/>
      <c r="V50" s="190"/>
      <c r="W50" s="188"/>
      <c r="X50" s="189"/>
      <c r="Y50" s="190"/>
      <c r="Z50" s="188"/>
      <c r="AA50" s="189"/>
      <c r="AB50" s="190"/>
      <c r="AC50" s="188"/>
      <c r="AD50" s="189"/>
      <c r="AE50" s="190"/>
      <c r="AF50" s="50">
        <f t="shared" si="0"/>
        <v>0</v>
      </c>
      <c r="AG50" s="142"/>
      <c r="AH50" s="51">
        <f t="shared" si="1"/>
        <v>0</v>
      </c>
    </row>
    <row r="51" spans="1:35" ht="11" customHeight="1" x14ac:dyDescent="0.2">
      <c r="A51" s="24"/>
      <c r="B51" s="144"/>
      <c r="C51" s="31"/>
      <c r="D51" s="31"/>
      <c r="E51" s="31"/>
      <c r="F51" s="31"/>
      <c r="G51" s="31"/>
      <c r="H51" s="146"/>
      <c r="I51" s="147"/>
      <c r="J51" s="55"/>
      <c r="K51" s="146"/>
      <c r="L51" s="147"/>
      <c r="M51" s="55"/>
      <c r="N51" s="146"/>
      <c r="O51" s="147"/>
      <c r="P51" s="56"/>
      <c r="Q51" s="146"/>
      <c r="R51" s="147"/>
      <c r="S51" s="55"/>
      <c r="T51" s="146"/>
      <c r="U51" s="147"/>
      <c r="V51" s="55"/>
      <c r="W51" s="146"/>
      <c r="X51" s="147"/>
      <c r="Y51" s="55"/>
      <c r="Z51" s="57"/>
      <c r="AA51" s="58" t="s">
        <v>97</v>
      </c>
      <c r="AB51" s="58"/>
      <c r="AC51" s="147"/>
      <c r="AD51" s="31"/>
      <c r="AE51" s="31"/>
      <c r="AF51" s="31">
        <f>SUM(AF26:AF49)</f>
        <v>0</v>
      </c>
      <c r="AG51" s="31"/>
      <c r="AH51" s="59">
        <f>SUM(AH26:AH49)</f>
        <v>0</v>
      </c>
    </row>
    <row r="52" spans="1:35" ht="11" customHeight="1" x14ac:dyDescent="0.2">
      <c r="A52" s="25"/>
      <c r="B52" s="26"/>
      <c r="C52" s="25"/>
      <c r="D52" s="25"/>
      <c r="E52" s="25"/>
      <c r="F52" s="25"/>
      <c r="G52" s="2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60"/>
      <c r="AB52" s="60"/>
      <c r="AC52" s="19"/>
      <c r="AD52" s="25"/>
      <c r="AE52" s="25"/>
      <c r="AF52" s="61"/>
      <c r="AG52" s="25"/>
      <c r="AH52" s="62"/>
    </row>
    <row r="53" spans="1:35" ht="11" hidden="1" customHeight="1" x14ac:dyDescent="0.2"/>
    <row r="54" spans="1:35" ht="11" hidden="1" customHeight="1" x14ac:dyDescent="0.2"/>
    <row r="55" spans="1:35" ht="11" hidden="1" customHeight="1" x14ac:dyDescent="0.2"/>
    <row r="56" spans="1:35" ht="11" hidden="1" customHeight="1" x14ac:dyDescent="0.2"/>
    <row r="57" spans="1:35" ht="11" hidden="1" customHeight="1" x14ac:dyDescent="0.2"/>
    <row r="58" spans="1:35" ht="11" hidden="1" customHeight="1" x14ac:dyDescent="0.2"/>
    <row r="59" spans="1:35" ht="11" hidden="1" customHeight="1" x14ac:dyDescent="0.2"/>
    <row r="60" spans="1:35" ht="11" customHeight="1" x14ac:dyDescent="0.2">
      <c r="A60" s="26"/>
      <c r="B60" s="26"/>
      <c r="C60" s="25"/>
      <c r="D60" s="25"/>
      <c r="E60" s="25"/>
      <c r="F60" s="25"/>
      <c r="G60" s="25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8"/>
      <c r="AB60" s="28"/>
      <c r="AC60" s="68"/>
      <c r="AD60" s="25"/>
      <c r="AE60" s="25"/>
      <c r="AF60" s="28"/>
      <c r="AG60" s="28"/>
      <c r="AH60" s="28"/>
      <c r="AI60" s="28"/>
    </row>
    <row r="61" spans="1:35" ht="11" customHeight="1" x14ac:dyDescent="0.2">
      <c r="A61" s="148" t="s">
        <v>72</v>
      </c>
      <c r="B61" s="149" t="s">
        <v>100</v>
      </c>
      <c r="C61" s="37" t="s">
        <v>101</v>
      </c>
      <c r="D61" s="25"/>
      <c r="E61" s="219" t="s">
        <v>102</v>
      </c>
      <c r="F61" s="220"/>
      <c r="G61" s="220" t="s">
        <v>103</v>
      </c>
      <c r="H61" s="220"/>
      <c r="I61" s="221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8"/>
      <c r="AB61" s="28"/>
      <c r="AC61" s="68"/>
      <c r="AD61" s="25"/>
      <c r="AE61" s="25"/>
      <c r="AF61" s="28"/>
      <c r="AG61" s="28"/>
      <c r="AH61" s="28"/>
      <c r="AI61" s="28"/>
    </row>
    <row r="62" spans="1:35" ht="11" customHeight="1" x14ac:dyDescent="0.2">
      <c r="A62" s="192">
        <f>AH51</f>
        <v>0</v>
      </c>
      <c r="B62" s="144"/>
      <c r="C62" s="69">
        <f>A62*(B62/10)</f>
        <v>0</v>
      </c>
      <c r="D62" s="25"/>
      <c r="E62" s="230">
        <v>60</v>
      </c>
      <c r="F62" s="231"/>
      <c r="G62" s="232">
        <f>A62/E62</f>
        <v>0</v>
      </c>
      <c r="H62" s="232"/>
      <c r="I62" s="233"/>
      <c r="J62" s="70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8"/>
      <c r="AB62" s="28"/>
      <c r="AC62" s="68"/>
      <c r="AD62" s="25"/>
      <c r="AE62" s="25"/>
      <c r="AF62" s="28"/>
      <c r="AG62" s="28"/>
      <c r="AH62" s="28"/>
      <c r="AI62" s="28"/>
    </row>
    <row r="63" spans="1:35" ht="11" customHeight="1" x14ac:dyDescent="0.2">
      <c r="A63" s="16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5" ht="11" customHeight="1" x14ac:dyDescent="0.2">
      <c r="A64" s="234" t="s">
        <v>104</v>
      </c>
      <c r="B64" s="235"/>
      <c r="C64" s="149" t="s">
        <v>105</v>
      </c>
      <c r="D64" s="18"/>
      <c r="E64" s="236"/>
      <c r="F64" s="237"/>
      <c r="G64" s="25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35" ht="11" customHeight="1" x14ac:dyDescent="0.2">
      <c r="A65" s="238"/>
      <c r="B65" s="239"/>
      <c r="C65" s="141" t="s">
        <v>106</v>
      </c>
      <c r="D65" s="23"/>
      <c r="E65" s="240"/>
      <c r="F65" s="241"/>
      <c r="G65" s="25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35" ht="11" customHeight="1" x14ac:dyDescent="0.2">
      <c r="A66" s="242"/>
      <c r="B66" s="243"/>
      <c r="C66" s="144" t="s">
        <v>46</v>
      </c>
      <c r="D66" s="31"/>
      <c r="E66" s="244"/>
      <c r="F66" s="245"/>
      <c r="G66" s="25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35" ht="11" customHeight="1" x14ac:dyDescent="0.2">
      <c r="A67" s="26"/>
      <c r="C67" s="26"/>
      <c r="D67" s="25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35" ht="11" customHeight="1" x14ac:dyDescent="0.2">
      <c r="A68" s="16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35" ht="11" customHeight="1" x14ac:dyDescent="0.2">
      <c r="A69" s="16" t="s">
        <v>107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35" ht="11" customHeight="1" x14ac:dyDescent="0.2">
      <c r="A70" s="73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ht="11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3" spans="1:35" ht="11" customHeight="1" x14ac:dyDescent="0.2">
      <c r="A73" s="16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35" ht="11" customHeight="1" x14ac:dyDescent="0.2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35" ht="11" customHeight="1" x14ac:dyDescent="0.2">
      <c r="A75" s="16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35" ht="11" customHeight="1" x14ac:dyDescent="0.2">
      <c r="A76" s="16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35" ht="11" customHeight="1" x14ac:dyDescent="0.2">
      <c r="A77" s="16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35" ht="11" customHeight="1" x14ac:dyDescent="0.2">
      <c r="A78" s="16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35" ht="11" customHeight="1" x14ac:dyDescent="0.2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35" ht="11" customHeight="1" x14ac:dyDescent="0.2">
      <c r="A80" s="16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35" ht="11" customHeight="1" x14ac:dyDescent="0.2">
      <c r="A81" s="17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35" ht="11" customHeight="1" x14ac:dyDescent="0.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35" ht="11" customHeight="1" x14ac:dyDescent="0.2">
      <c r="A83" s="17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35" ht="11" customHeight="1" x14ac:dyDescent="0.2">
      <c r="A84" s="17"/>
      <c r="B84" s="16"/>
      <c r="C84" s="17"/>
      <c r="D84" s="16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35" ht="11" customHeight="1" x14ac:dyDescent="0.2">
      <c r="A85" s="16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35" ht="11" customHeight="1" x14ac:dyDescent="0.2">
      <c r="A86" s="17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35" ht="11" customHeight="1" x14ac:dyDescent="0.2">
      <c r="A87" s="17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35" ht="11" customHeight="1" x14ac:dyDescent="0.2">
      <c r="A88" s="17"/>
      <c r="B88" s="16"/>
      <c r="C88" s="17"/>
      <c r="D88" s="16"/>
      <c r="E88" s="16"/>
      <c r="F88" s="16"/>
      <c r="G88" s="16"/>
      <c r="H88" s="229"/>
      <c r="I88" s="229"/>
      <c r="J88" s="139"/>
      <c r="K88" s="229"/>
      <c r="L88" s="229"/>
      <c r="M88" s="139"/>
      <c r="N88" s="229"/>
      <c r="O88" s="229"/>
      <c r="P88" s="139"/>
      <c r="Q88" s="229"/>
      <c r="R88" s="229"/>
      <c r="S88" s="139"/>
      <c r="T88" s="229"/>
      <c r="U88" s="229"/>
      <c r="V88" s="139"/>
      <c r="W88" s="229"/>
      <c r="X88" s="229"/>
      <c r="Y88" s="139"/>
      <c r="Z88" s="229"/>
      <c r="AA88" s="229"/>
      <c r="AB88" s="139"/>
      <c r="AC88" s="229"/>
      <c r="AD88" s="229"/>
      <c r="AE88" s="139"/>
      <c r="AF88" s="16"/>
      <c r="AG88" s="16"/>
      <c r="AH88" s="16"/>
      <c r="AI88" s="16"/>
    </row>
    <row r="89" spans="1:35" ht="11" customHeight="1" x14ac:dyDescent="0.2">
      <c r="A89" s="16"/>
      <c r="B89" s="16"/>
      <c r="C89" s="17"/>
      <c r="D89" s="74"/>
      <c r="E89" s="17"/>
      <c r="F89" s="17"/>
      <c r="G89" s="17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5" ht="11" customHeight="1" x14ac:dyDescent="0.2">
      <c r="A90" s="17"/>
      <c r="B90" s="16"/>
      <c r="C90" s="17"/>
      <c r="D90" s="74"/>
      <c r="E90" s="17"/>
      <c r="F90" s="17"/>
      <c r="G90" s="17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17"/>
      <c r="AE90" s="17"/>
    </row>
    <row r="91" spans="1:35" ht="11" customHeight="1" x14ac:dyDescent="0.2">
      <c r="A91" s="17"/>
      <c r="B91" s="16"/>
      <c r="C91" s="17"/>
      <c r="D91" s="17"/>
      <c r="E91" s="17"/>
      <c r="F91" s="17"/>
      <c r="G91" s="17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17"/>
      <c r="AE91" s="17"/>
    </row>
    <row r="92" spans="1:35" ht="11" customHeight="1" x14ac:dyDescent="0.2">
      <c r="A92" s="17"/>
      <c r="B92" s="16"/>
      <c r="C92" s="17"/>
      <c r="D92" s="17"/>
      <c r="E92" s="17"/>
      <c r="F92" s="17"/>
      <c r="G92" s="17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17"/>
      <c r="AE92" s="17"/>
    </row>
    <row r="93" spans="1:35" ht="11" customHeight="1" x14ac:dyDescent="0.2">
      <c r="A93" s="17"/>
      <c r="B93" s="16"/>
      <c r="C93" s="17"/>
      <c r="D93" s="74"/>
      <c r="E93" s="17"/>
      <c r="F93" s="17"/>
      <c r="G93" s="17"/>
      <c r="H93" s="63"/>
      <c r="I93" s="63"/>
      <c r="J93" s="63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5" ht="11" customHeight="1" x14ac:dyDescent="0.2">
      <c r="A94" s="17"/>
      <c r="B94" s="16"/>
      <c r="C94" s="17"/>
      <c r="D94" s="74"/>
      <c r="E94" s="17"/>
      <c r="F94" s="17"/>
      <c r="G94" s="17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17"/>
      <c r="AE94" s="17"/>
    </row>
    <row r="95" spans="1:35" ht="11" customHeight="1" x14ac:dyDescent="0.2">
      <c r="A95" s="17"/>
      <c r="B95" s="16"/>
      <c r="C95" s="17"/>
      <c r="D95" s="17"/>
      <c r="E95" s="17"/>
      <c r="F95" s="17"/>
      <c r="G95" s="17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17"/>
      <c r="AE95" s="17"/>
    </row>
    <row r="96" spans="1:35" ht="11" customHeight="1" x14ac:dyDescent="0.2">
      <c r="A96" s="17"/>
      <c r="B96" s="16"/>
      <c r="C96" s="17"/>
      <c r="D96" s="17"/>
      <c r="E96" s="17"/>
      <c r="F96" s="17"/>
      <c r="G96" s="17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17"/>
      <c r="AE96" s="17"/>
    </row>
    <row r="97" spans="1:31" ht="11" customHeight="1" x14ac:dyDescent="0.2">
      <c r="A97" s="16"/>
      <c r="B97" s="16"/>
      <c r="C97" s="17"/>
      <c r="D97" s="17"/>
      <c r="E97" s="17"/>
      <c r="F97" s="17"/>
      <c r="G97" s="17"/>
      <c r="H97" s="63"/>
      <c r="I97" s="63"/>
      <c r="J97" s="63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1" customHeight="1" x14ac:dyDescent="0.2">
      <c r="A98" s="17"/>
      <c r="B98" s="16"/>
      <c r="C98" s="17"/>
      <c r="D98" s="74"/>
      <c r="E98" s="17"/>
      <c r="F98" s="17"/>
      <c r="G98" s="17"/>
      <c r="H98" s="63"/>
      <c r="I98" s="63"/>
      <c r="J98" s="63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</row>
    <row r="99" spans="1:31" ht="11" customHeight="1" x14ac:dyDescent="0.2">
      <c r="A99" s="17"/>
      <c r="B99" s="16"/>
      <c r="C99" s="17"/>
      <c r="D99" s="17"/>
      <c r="E99" s="17"/>
      <c r="F99" s="17"/>
      <c r="G99" s="17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17"/>
      <c r="AE99" s="17"/>
    </row>
    <row r="100" spans="1:31" ht="11" customHeight="1" x14ac:dyDescent="0.2">
      <c r="A100" s="17"/>
      <c r="B100" s="17"/>
      <c r="C100" s="17"/>
      <c r="D100" s="17"/>
      <c r="E100" s="17"/>
      <c r="F100" s="17"/>
      <c r="G100" s="17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17"/>
      <c r="AE100" s="17"/>
    </row>
    <row r="101" spans="1:31" ht="11" customHeight="1" x14ac:dyDescent="0.2">
      <c r="A101" s="17"/>
      <c r="B101" s="16"/>
      <c r="C101" s="17"/>
      <c r="D101" s="74"/>
      <c r="E101" s="17"/>
      <c r="F101" s="17"/>
      <c r="G101" s="17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17"/>
      <c r="AE101" s="17"/>
    </row>
    <row r="102" spans="1:31" ht="11" customHeight="1" x14ac:dyDescent="0.2">
      <c r="A102" s="17"/>
      <c r="B102" s="16"/>
      <c r="C102" s="17"/>
      <c r="D102" s="74"/>
      <c r="E102" s="17"/>
      <c r="F102" s="17"/>
      <c r="G102" s="17"/>
      <c r="H102" s="63"/>
      <c r="I102" s="63"/>
      <c r="J102" s="63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</row>
    <row r="103" spans="1:31" ht="11" customHeight="1" x14ac:dyDescent="0.2">
      <c r="A103" s="17"/>
      <c r="B103" s="16"/>
      <c r="C103" s="17"/>
      <c r="D103" s="74"/>
      <c r="E103" s="17"/>
      <c r="F103" s="17"/>
      <c r="G103" s="17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17"/>
      <c r="AE103" s="17"/>
    </row>
    <row r="104" spans="1:31" ht="11" customHeight="1" x14ac:dyDescent="0.2">
      <c r="A104" s="17"/>
      <c r="B104" s="16"/>
      <c r="C104" s="17"/>
      <c r="D104" s="17"/>
      <c r="E104" s="17"/>
      <c r="F104" s="17"/>
      <c r="G104" s="17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17"/>
      <c r="AE104" s="17"/>
    </row>
    <row r="105" spans="1:31" ht="11" customHeight="1" x14ac:dyDescent="0.2">
      <c r="A105" s="17"/>
      <c r="B105" s="16"/>
      <c r="C105" s="17"/>
      <c r="D105" s="17"/>
      <c r="E105" s="17"/>
      <c r="F105" s="17"/>
      <c r="G105" s="17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17"/>
      <c r="AE105" s="17"/>
    </row>
    <row r="106" spans="1:31" ht="11" customHeight="1" x14ac:dyDescent="0.2">
      <c r="A106" s="17"/>
      <c r="B106" s="16"/>
      <c r="C106" s="17"/>
      <c r="D106" s="74"/>
      <c r="E106" s="17"/>
      <c r="F106" s="17"/>
      <c r="G106" s="17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17"/>
      <c r="AE106" s="17"/>
    </row>
    <row r="107" spans="1:31" ht="11" customHeight="1" x14ac:dyDescent="0.2">
      <c r="A107" s="17"/>
      <c r="B107" s="16"/>
      <c r="C107" s="17"/>
      <c r="D107" s="74"/>
      <c r="E107" s="17"/>
      <c r="F107" s="17"/>
      <c r="G107" s="17"/>
      <c r="H107" s="63"/>
      <c r="I107" s="63"/>
      <c r="J107" s="63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ht="11" customHeight="1" x14ac:dyDescent="0.2">
      <c r="A108" s="17"/>
      <c r="B108" s="16"/>
      <c r="C108" s="17"/>
      <c r="D108" s="74"/>
      <c r="E108" s="17"/>
      <c r="F108" s="17"/>
      <c r="G108" s="17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17"/>
      <c r="AE108" s="17"/>
    </row>
    <row r="109" spans="1:31" ht="11" customHeight="1" x14ac:dyDescent="0.2">
      <c r="A109" s="17"/>
      <c r="B109" s="16"/>
      <c r="C109" s="17"/>
      <c r="D109" s="17"/>
      <c r="E109" s="17"/>
      <c r="F109" s="17"/>
      <c r="G109" s="17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17"/>
      <c r="AE109" s="17"/>
    </row>
    <row r="110" spans="1:31" ht="11" customHeight="1" x14ac:dyDescent="0.2">
      <c r="A110" s="17"/>
      <c r="B110" s="16"/>
      <c r="C110" s="17"/>
      <c r="D110" s="17"/>
      <c r="E110" s="17"/>
      <c r="F110" s="17"/>
      <c r="G110" s="17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17"/>
      <c r="AE110" s="17"/>
    </row>
    <row r="111" spans="1:31" ht="11" customHeight="1" x14ac:dyDescent="0.2">
      <c r="A111" s="16"/>
      <c r="B111" s="16"/>
      <c r="C111" s="17"/>
      <c r="D111" s="17"/>
      <c r="E111" s="17"/>
      <c r="F111" s="17"/>
      <c r="G111" s="17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C111" s="75"/>
      <c r="AD111" s="17"/>
      <c r="AE111" s="17"/>
    </row>
    <row r="112" spans="1:31" ht="11" customHeight="1" x14ac:dyDescent="0.2">
      <c r="A112" s="16"/>
      <c r="B112" s="16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20" ht="11" customHeight="1" x14ac:dyDescent="0.2">
      <c r="A113" s="16"/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11" customHeight="1" x14ac:dyDescent="0.2">
      <c r="A114" s="16"/>
      <c r="B114" s="16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ht="11" customHeight="1" x14ac:dyDescent="0.2">
      <c r="A115" s="16"/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ht="11" customHeight="1" x14ac:dyDescent="0.2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11" customHeight="1" x14ac:dyDescent="0.2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11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ht="11" customHeight="1" x14ac:dyDescent="0.2">
      <c r="A119" s="16"/>
      <c r="B119" s="1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ht="11" customHeight="1" x14ac:dyDescent="0.2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ht="11" customHeight="1" x14ac:dyDescent="0.2">
      <c r="A121" s="16"/>
      <c r="B121" s="16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11" customHeight="1" x14ac:dyDescent="0.2">
      <c r="A122" s="16"/>
      <c r="B122" s="16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ht="11" customHeight="1" x14ac:dyDescent="0.2">
      <c r="A123" s="16"/>
      <c r="B123" s="16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ht="11" customHeight="1" x14ac:dyDescent="0.2">
      <c r="A124" s="16"/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ht="11" customHeight="1" x14ac:dyDescent="0.2">
      <c r="A125" s="16"/>
      <c r="B125" s="16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ht="11" customHeight="1" x14ac:dyDescent="0.2">
      <c r="A126" s="16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ht="11" customHeight="1" x14ac:dyDescent="0.2">
      <c r="A127" s="17"/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ht="11" customHeight="1" x14ac:dyDescent="0.2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35" ht="11" customHeight="1" x14ac:dyDescent="0.2">
      <c r="A129" s="17"/>
      <c r="B129" s="16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35" ht="11" customHeight="1" x14ac:dyDescent="0.2">
      <c r="A130" s="17"/>
      <c r="B130" s="16"/>
      <c r="C130" s="17"/>
      <c r="D130" s="16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35" ht="11" customHeight="1" x14ac:dyDescent="0.2">
      <c r="A131" s="16"/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35" ht="11" customHeight="1" x14ac:dyDescent="0.2">
      <c r="A132" s="17"/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35" ht="11" customHeight="1" x14ac:dyDescent="0.2">
      <c r="A133" s="17"/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35" ht="11" customHeight="1" x14ac:dyDescent="0.2">
      <c r="A134" s="17"/>
      <c r="B134" s="16"/>
      <c r="C134" s="17"/>
      <c r="D134" s="16"/>
      <c r="E134" s="16"/>
      <c r="F134" s="16"/>
      <c r="G134" s="16"/>
      <c r="H134" s="229"/>
      <c r="I134" s="229"/>
      <c r="J134" s="139"/>
      <c r="K134" s="229"/>
      <c r="L134" s="229"/>
      <c r="M134" s="139"/>
      <c r="N134" s="229"/>
      <c r="O134" s="229"/>
      <c r="P134" s="139"/>
      <c r="Q134" s="229"/>
      <c r="R134" s="229"/>
      <c r="S134" s="139"/>
      <c r="T134" s="229"/>
      <c r="U134" s="229"/>
      <c r="V134" s="139"/>
      <c r="W134" s="229"/>
      <c r="X134" s="229"/>
      <c r="Y134" s="139"/>
      <c r="Z134" s="229"/>
      <c r="AA134" s="229"/>
      <c r="AB134" s="139"/>
      <c r="AC134" s="229"/>
      <c r="AD134" s="229"/>
      <c r="AE134" s="139"/>
      <c r="AF134" s="16"/>
      <c r="AG134" s="16"/>
      <c r="AH134" s="16"/>
      <c r="AI134" s="16"/>
    </row>
    <row r="135" spans="1:35" ht="11" customHeight="1" x14ac:dyDescent="0.2">
      <c r="A135" s="16"/>
      <c r="B135" s="16"/>
      <c r="C135" s="17"/>
      <c r="D135" s="74"/>
      <c r="E135" s="17"/>
      <c r="F135" s="17"/>
      <c r="G135" s="17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35" ht="11" customHeight="1" x14ac:dyDescent="0.2">
      <c r="A136" s="17"/>
      <c r="B136" s="16"/>
      <c r="C136" s="17"/>
      <c r="D136" s="74"/>
      <c r="E136" s="17"/>
      <c r="F136" s="17"/>
      <c r="G136" s="17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17"/>
      <c r="AE136" s="17"/>
    </row>
    <row r="137" spans="1:35" ht="11" customHeight="1" x14ac:dyDescent="0.2">
      <c r="A137" s="17"/>
      <c r="B137" s="16"/>
      <c r="C137" s="17"/>
      <c r="D137" s="74"/>
      <c r="E137" s="17"/>
      <c r="F137" s="17"/>
      <c r="G137" s="17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17"/>
      <c r="AE137" s="17"/>
    </row>
    <row r="138" spans="1:35" ht="11" customHeight="1" x14ac:dyDescent="0.2">
      <c r="A138" s="17"/>
      <c r="B138" s="16"/>
      <c r="C138" s="17"/>
      <c r="D138" s="17"/>
      <c r="E138" s="17"/>
      <c r="F138" s="17"/>
      <c r="G138" s="17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17"/>
      <c r="AE138" s="17"/>
    </row>
    <row r="139" spans="1:35" ht="11" customHeight="1" x14ac:dyDescent="0.2">
      <c r="A139" s="17"/>
      <c r="B139" s="16"/>
      <c r="C139" s="17"/>
      <c r="D139" s="17"/>
      <c r="E139" s="17"/>
      <c r="F139" s="17"/>
      <c r="G139" s="17"/>
      <c r="H139" s="63"/>
      <c r="I139" s="63"/>
      <c r="J139" s="63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</row>
    <row r="140" spans="1:35" ht="11" customHeight="1" x14ac:dyDescent="0.2">
      <c r="A140" s="17"/>
      <c r="B140" s="16"/>
      <c r="C140" s="17"/>
      <c r="D140" s="17"/>
      <c r="E140" s="17"/>
      <c r="F140" s="17"/>
      <c r="G140" s="17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17"/>
      <c r="AE140" s="17"/>
    </row>
    <row r="141" spans="1:35" ht="11" customHeight="1" x14ac:dyDescent="0.2">
      <c r="A141" s="17"/>
      <c r="B141" s="16"/>
      <c r="C141" s="17"/>
      <c r="D141" s="17"/>
      <c r="E141" s="17"/>
      <c r="F141" s="17"/>
      <c r="G141" s="17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17"/>
      <c r="AE141" s="17"/>
    </row>
    <row r="142" spans="1:35" ht="11" customHeight="1" x14ac:dyDescent="0.2">
      <c r="A142" s="17"/>
      <c r="B142" s="16"/>
      <c r="C142" s="17"/>
      <c r="D142" s="17"/>
      <c r="E142" s="17"/>
      <c r="F142" s="17"/>
      <c r="G142" s="17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17"/>
      <c r="AE142" s="17"/>
    </row>
    <row r="143" spans="1:35" ht="11" customHeight="1" x14ac:dyDescent="0.2">
      <c r="A143" s="16"/>
      <c r="B143" s="16"/>
      <c r="C143" s="17"/>
      <c r="D143" s="17"/>
      <c r="E143" s="17"/>
      <c r="F143" s="17"/>
      <c r="G143" s="17"/>
      <c r="H143" s="63"/>
      <c r="I143" s="63"/>
      <c r="J143" s="63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</row>
    <row r="144" spans="1:35" ht="11" customHeight="1" x14ac:dyDescent="0.2">
      <c r="A144" s="17"/>
      <c r="B144" s="16"/>
      <c r="C144" s="17"/>
      <c r="D144" s="17"/>
      <c r="E144" s="17"/>
      <c r="F144" s="17"/>
      <c r="G144" s="17"/>
      <c r="H144" s="63"/>
      <c r="I144" s="63"/>
      <c r="J144" s="63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</row>
    <row r="145" spans="1:31" ht="11" customHeight="1" x14ac:dyDescent="0.2">
      <c r="A145" s="17"/>
      <c r="B145" s="16"/>
      <c r="C145" s="17"/>
      <c r="D145" s="17"/>
      <c r="E145" s="17"/>
      <c r="F145" s="17"/>
      <c r="G145" s="17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17"/>
      <c r="AE145" s="17"/>
    </row>
    <row r="146" spans="1:31" ht="11" customHeight="1" x14ac:dyDescent="0.2">
      <c r="A146" s="17"/>
      <c r="B146" s="17"/>
      <c r="C146" s="17"/>
      <c r="D146" s="17"/>
      <c r="E146" s="17"/>
      <c r="F146" s="17"/>
      <c r="G146" s="17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17"/>
      <c r="AE146" s="17"/>
    </row>
    <row r="147" spans="1:31" ht="11" customHeight="1" x14ac:dyDescent="0.2">
      <c r="A147" s="17"/>
      <c r="B147" s="16"/>
      <c r="C147" s="17"/>
      <c r="D147" s="17"/>
      <c r="E147" s="17"/>
      <c r="F147" s="17"/>
      <c r="G147" s="17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17"/>
      <c r="AE147" s="17"/>
    </row>
    <row r="148" spans="1:31" ht="11" customHeight="1" x14ac:dyDescent="0.2">
      <c r="A148" s="17"/>
      <c r="B148" s="16"/>
      <c r="C148" s="17"/>
      <c r="D148" s="17"/>
      <c r="E148" s="17"/>
      <c r="F148" s="17"/>
      <c r="G148" s="17"/>
      <c r="H148" s="63"/>
      <c r="I148" s="63"/>
      <c r="J148" s="63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</row>
    <row r="149" spans="1:31" ht="11" customHeight="1" x14ac:dyDescent="0.2">
      <c r="A149" s="17"/>
      <c r="B149" s="16"/>
      <c r="C149" s="17"/>
      <c r="D149" s="17"/>
      <c r="E149" s="17"/>
      <c r="F149" s="17"/>
      <c r="G149" s="17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17"/>
      <c r="AE149" s="17"/>
    </row>
    <row r="150" spans="1:31" ht="11" customHeight="1" x14ac:dyDescent="0.2">
      <c r="A150" s="17"/>
      <c r="B150" s="16"/>
      <c r="C150" s="17"/>
      <c r="D150" s="17"/>
      <c r="E150" s="17"/>
      <c r="F150" s="17"/>
      <c r="G150" s="17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17"/>
      <c r="AE150" s="17"/>
    </row>
    <row r="151" spans="1:31" ht="11" customHeight="1" x14ac:dyDescent="0.2">
      <c r="A151" s="17"/>
      <c r="B151" s="16"/>
      <c r="C151" s="17"/>
      <c r="D151" s="17"/>
      <c r="E151" s="17"/>
      <c r="F151" s="17"/>
      <c r="G151" s="17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17"/>
      <c r="AE151" s="17"/>
    </row>
    <row r="152" spans="1:31" ht="11" customHeight="1" x14ac:dyDescent="0.2">
      <c r="A152" s="17"/>
      <c r="B152" s="16"/>
      <c r="C152" s="17"/>
      <c r="D152" s="17"/>
      <c r="E152" s="17"/>
      <c r="F152" s="17"/>
      <c r="G152" s="17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17"/>
      <c r="AE152" s="17"/>
    </row>
    <row r="153" spans="1:31" ht="11" customHeight="1" x14ac:dyDescent="0.2">
      <c r="A153" s="17"/>
      <c r="B153" s="16"/>
      <c r="C153" s="17"/>
      <c r="D153" s="17"/>
      <c r="E153" s="17"/>
      <c r="F153" s="17"/>
      <c r="G153" s="17"/>
      <c r="H153" s="63"/>
      <c r="I153" s="63"/>
      <c r="J153" s="63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</row>
    <row r="154" spans="1:31" ht="11" customHeight="1" x14ac:dyDescent="0.2">
      <c r="A154" s="17"/>
      <c r="B154" s="16"/>
      <c r="C154" s="17"/>
      <c r="D154" s="17"/>
      <c r="E154" s="17"/>
      <c r="F154" s="17"/>
      <c r="G154" s="17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17"/>
      <c r="AE154" s="17"/>
    </row>
    <row r="155" spans="1:31" ht="11" customHeight="1" x14ac:dyDescent="0.2">
      <c r="A155" s="17"/>
      <c r="B155" s="16"/>
      <c r="C155" s="17"/>
      <c r="D155" s="17"/>
      <c r="E155" s="17"/>
      <c r="F155" s="17"/>
      <c r="G155" s="17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17"/>
      <c r="AE155" s="17"/>
    </row>
    <row r="156" spans="1:31" ht="11" customHeight="1" x14ac:dyDescent="0.2">
      <c r="A156" s="17"/>
      <c r="B156" s="16"/>
      <c r="C156" s="17"/>
      <c r="D156" s="17"/>
      <c r="E156" s="17"/>
      <c r="F156" s="17"/>
      <c r="G156" s="17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17"/>
      <c r="AE156" s="17"/>
    </row>
    <row r="157" spans="1:31" ht="11" customHeight="1" x14ac:dyDescent="0.2">
      <c r="A157" s="16"/>
      <c r="B157" s="16"/>
      <c r="C157" s="17"/>
      <c r="D157" s="17"/>
      <c r="E157" s="17"/>
      <c r="F157" s="17"/>
      <c r="G157" s="17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C157" s="75"/>
      <c r="AD157" s="17"/>
      <c r="AE157" s="17"/>
    </row>
    <row r="158" spans="1:31" ht="11" customHeight="1" x14ac:dyDescent="0.2">
      <c r="A158" s="16"/>
      <c r="B158" s="16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</row>
    <row r="159" spans="1:31" ht="11" customHeight="1" x14ac:dyDescent="0.2">
      <c r="A159" s="16"/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31" ht="11" customHeight="1" x14ac:dyDescent="0.2">
      <c r="A160" s="16"/>
      <c r="B160" s="16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ht="11" customHeight="1" x14ac:dyDescent="0.2">
      <c r="A161" s="16"/>
      <c r="B161" s="16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ht="11" customHeight="1" x14ac:dyDescent="0.2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ht="11" customHeight="1" x14ac:dyDescent="0.2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ht="11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</sheetData>
  <mergeCells count="49">
    <mergeCell ref="Z134:AA134"/>
    <mergeCell ref="AC134:AD134"/>
    <mergeCell ref="T88:U88"/>
    <mergeCell ref="W88:X88"/>
    <mergeCell ref="Z88:AA88"/>
    <mergeCell ref="AC88:AD88"/>
    <mergeCell ref="W134:X134"/>
    <mergeCell ref="H134:I134"/>
    <mergeCell ref="K134:L134"/>
    <mergeCell ref="N134:O134"/>
    <mergeCell ref="Q134:R134"/>
    <mergeCell ref="T134:U134"/>
    <mergeCell ref="Q88:R88"/>
    <mergeCell ref="E62:F62"/>
    <mergeCell ref="G62:I62"/>
    <mergeCell ref="A64:B64"/>
    <mergeCell ref="E64:F64"/>
    <mergeCell ref="A65:B65"/>
    <mergeCell ref="E65:F65"/>
    <mergeCell ref="A66:B66"/>
    <mergeCell ref="E66:F66"/>
    <mergeCell ref="H88:I88"/>
    <mergeCell ref="K88:L88"/>
    <mergeCell ref="N88:O88"/>
    <mergeCell ref="Q24:S24"/>
    <mergeCell ref="T24:V24"/>
    <mergeCell ref="W24:Y24"/>
    <mergeCell ref="Z24:AB24"/>
    <mergeCell ref="AC24:AE24"/>
    <mergeCell ref="E61:F61"/>
    <mergeCell ref="G61:I61"/>
    <mergeCell ref="E19:F19"/>
    <mergeCell ref="E20:F20"/>
    <mergeCell ref="E21:F21"/>
    <mergeCell ref="H24:J24"/>
    <mergeCell ref="K24:M24"/>
    <mergeCell ref="N24:P24"/>
    <mergeCell ref="C11:I11"/>
    <mergeCell ref="C12:I12"/>
    <mergeCell ref="C13:I13"/>
    <mergeCell ref="C14:I14"/>
    <mergeCell ref="C15:I15"/>
    <mergeCell ref="E18:F18"/>
    <mergeCell ref="C10:I10"/>
    <mergeCell ref="C5:I5"/>
    <mergeCell ref="C6:I6"/>
    <mergeCell ref="C7:I7"/>
    <mergeCell ref="C8:I8"/>
    <mergeCell ref="C9:I9"/>
  </mergeCells>
  <pageMargins left="0.75000000000000011" right="0.75000000000000011" top="1" bottom="1" header="0.5" footer="0.5"/>
  <pageSetup paperSize="9" scale="47" orientation="landscape" horizontalDpi="4294967292" verticalDpi="4294967292"/>
  <colBreaks count="1" manualBreakCount="1">
    <brk id="3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180"/>
  <sheetViews>
    <sheetView topLeftCell="A25" workbookViewId="0">
      <selection activeCell="A78" sqref="A78"/>
    </sheetView>
  </sheetViews>
  <sheetFormatPr baseColWidth="10" defaultRowHeight="16" x14ac:dyDescent="0.2"/>
  <cols>
    <col min="1" max="1" width="18.33203125" customWidth="1"/>
    <col min="2" max="2" width="13.83203125" customWidth="1"/>
    <col min="3" max="3" width="26" customWidth="1"/>
    <col min="4" max="4" width="55.33203125" customWidth="1"/>
    <col min="5" max="5" width="6.33203125" customWidth="1"/>
    <col min="6" max="6" width="6.5" customWidth="1"/>
    <col min="7" max="7" width="4" customWidth="1"/>
    <col min="8" max="8" width="3" customWidth="1"/>
    <col min="9" max="9" width="4" customWidth="1"/>
    <col min="10" max="10" width="3.83203125" customWidth="1"/>
    <col min="11" max="11" width="3" customWidth="1"/>
    <col min="12" max="12" width="4.83203125" customWidth="1"/>
    <col min="13" max="13" width="3.83203125" customWidth="1"/>
    <col min="14" max="14" width="3" customWidth="1"/>
    <col min="15" max="15" width="5.1640625" customWidth="1"/>
    <col min="16" max="16" width="3.83203125" customWidth="1"/>
    <col min="17" max="17" width="3" customWidth="1"/>
    <col min="18" max="18" width="4" customWidth="1"/>
    <col min="19" max="19" width="3.83203125" customWidth="1"/>
    <col min="20" max="20" width="3" customWidth="1"/>
    <col min="21" max="21" width="4" customWidth="1"/>
    <col min="22" max="22" width="3.83203125" customWidth="1"/>
    <col min="23" max="23" width="3" customWidth="1"/>
    <col min="24" max="24" width="4" customWidth="1"/>
    <col min="25" max="25" width="3.83203125" customWidth="1"/>
    <col min="26" max="26" width="3" customWidth="1"/>
    <col min="27" max="27" width="4" customWidth="1"/>
    <col min="28" max="28" width="3.83203125" customWidth="1"/>
    <col min="29" max="29" width="3" customWidth="1"/>
    <col min="30" max="30" width="4" customWidth="1"/>
    <col min="31" max="31" width="3.83203125" customWidth="1"/>
    <col min="32" max="33" width="10.6640625" customWidth="1"/>
    <col min="34" max="34" width="13.1640625" customWidth="1"/>
    <col min="35" max="35" width="11.5" bestFit="1" customWidth="1"/>
  </cols>
  <sheetData>
    <row r="1" spans="1:20" x14ac:dyDescent="0.2">
      <c r="A1" s="3" t="s">
        <v>40</v>
      </c>
      <c r="B1" s="156"/>
      <c r="C1" s="157"/>
      <c r="D1" s="3"/>
    </row>
    <row r="2" spans="1:20" ht="11" customHeight="1" x14ac:dyDescent="0.2">
      <c r="A2" s="16" t="s">
        <v>42</v>
      </c>
      <c r="B2" s="158"/>
      <c r="C2" s="15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1" customHeight="1" x14ac:dyDescent="0.2">
      <c r="A3" s="16" t="s">
        <v>43</v>
      </c>
      <c r="B3" s="158" t="s">
        <v>44</v>
      </c>
      <c r="C3" s="15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1" customHeight="1" x14ac:dyDescent="0.2">
      <c r="A4" s="16"/>
      <c r="B4" s="158"/>
      <c r="C4" s="15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1" customHeight="1" x14ac:dyDescent="0.2">
      <c r="A5" s="148" t="s">
        <v>45</v>
      </c>
      <c r="B5" s="18"/>
      <c r="C5" s="208"/>
      <c r="D5" s="209"/>
      <c r="E5" s="209"/>
      <c r="F5" s="209"/>
      <c r="G5" s="209"/>
      <c r="H5" s="209"/>
      <c r="I5" s="210"/>
      <c r="J5" s="19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1" customHeight="1" x14ac:dyDescent="0.2">
      <c r="A6" s="140"/>
      <c r="B6" s="141" t="s">
        <v>46</v>
      </c>
      <c r="C6" s="253"/>
      <c r="D6" s="254"/>
      <c r="E6" s="254"/>
      <c r="F6" s="254"/>
      <c r="G6" s="254"/>
      <c r="H6" s="254"/>
      <c r="I6" s="255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1" customHeight="1" x14ac:dyDescent="0.2">
      <c r="A7" s="140"/>
      <c r="B7" s="141"/>
      <c r="C7" s="253"/>
      <c r="D7" s="254"/>
      <c r="E7" s="254"/>
      <c r="F7" s="254"/>
      <c r="G7" s="254"/>
      <c r="H7" s="254"/>
      <c r="I7" s="255"/>
      <c r="J7" s="21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1" customHeight="1" x14ac:dyDescent="0.2">
      <c r="A8" s="140"/>
      <c r="B8" s="141" t="s">
        <v>47</v>
      </c>
      <c r="C8" s="253"/>
      <c r="D8" s="254"/>
      <c r="E8" s="254"/>
      <c r="F8" s="254"/>
      <c r="G8" s="254"/>
      <c r="H8" s="254"/>
      <c r="I8" s="255"/>
      <c r="J8" s="21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1" customHeight="1" x14ac:dyDescent="0.2">
      <c r="A9" s="140"/>
      <c r="B9" s="141"/>
      <c r="C9" s="253"/>
      <c r="D9" s="254"/>
      <c r="E9" s="254"/>
      <c r="F9" s="254"/>
      <c r="G9" s="254"/>
      <c r="H9" s="254"/>
      <c r="I9" s="255"/>
      <c r="J9" s="21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1" customHeight="1" x14ac:dyDescent="0.2">
      <c r="A10" s="140"/>
      <c r="B10" s="141" t="s">
        <v>48</v>
      </c>
      <c r="C10" s="253"/>
      <c r="D10" s="254"/>
      <c r="E10" s="254"/>
      <c r="F10" s="254"/>
      <c r="G10" s="254"/>
      <c r="H10" s="254"/>
      <c r="I10" s="255"/>
      <c r="J10" s="21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1" customHeight="1" x14ac:dyDescent="0.2">
      <c r="A11" s="140"/>
      <c r="B11" s="141"/>
      <c r="C11" s="253"/>
      <c r="D11" s="254"/>
      <c r="E11" s="254"/>
      <c r="F11" s="254"/>
      <c r="G11" s="254"/>
      <c r="H11" s="254"/>
      <c r="I11" s="255"/>
      <c r="J11" s="21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1" customHeight="1" x14ac:dyDescent="0.2">
      <c r="A12" s="22"/>
      <c r="B12" s="141" t="s">
        <v>49</v>
      </c>
      <c r="C12" s="253"/>
      <c r="D12" s="254"/>
      <c r="E12" s="254"/>
      <c r="F12" s="254"/>
      <c r="G12" s="254"/>
      <c r="H12" s="254"/>
      <c r="I12" s="255"/>
      <c r="J12" s="21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1" customHeight="1" x14ac:dyDescent="0.2">
      <c r="A13" s="140"/>
      <c r="B13" s="23"/>
      <c r="C13" s="253"/>
      <c r="D13" s="254"/>
      <c r="E13" s="254"/>
      <c r="F13" s="254"/>
      <c r="G13" s="254"/>
      <c r="H13" s="254"/>
      <c r="I13" s="255"/>
      <c r="J13" s="21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1" customHeight="1" x14ac:dyDescent="0.2">
      <c r="A14" s="22"/>
      <c r="B14" s="141" t="s">
        <v>50</v>
      </c>
      <c r="C14" s="253"/>
      <c r="D14" s="254"/>
      <c r="E14" s="254"/>
      <c r="F14" s="254"/>
      <c r="G14" s="254"/>
      <c r="H14" s="254"/>
      <c r="I14" s="255"/>
      <c r="J14" s="21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1" customHeight="1" x14ac:dyDescent="0.2">
      <c r="A15" s="24"/>
      <c r="B15" s="144"/>
      <c r="C15" s="256"/>
      <c r="D15" s="257"/>
      <c r="E15" s="257"/>
      <c r="F15" s="257"/>
      <c r="G15" s="257"/>
      <c r="H15" s="257"/>
      <c r="I15" s="258"/>
      <c r="J15" s="21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1" customHeight="1" x14ac:dyDescent="0.2">
      <c r="A16" s="25"/>
      <c r="B16" s="26"/>
      <c r="C16" s="25"/>
      <c r="D16" s="2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35" ht="11" customHeight="1" x14ac:dyDescent="0.2">
      <c r="A17" s="17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35" ht="11" customHeight="1" x14ac:dyDescent="0.2">
      <c r="A18" s="148" t="s">
        <v>51</v>
      </c>
      <c r="B18" s="149"/>
      <c r="C18" s="18"/>
      <c r="D18" s="149" t="s">
        <v>52</v>
      </c>
      <c r="E18" s="217" t="s">
        <v>53</v>
      </c>
      <c r="F18" s="218"/>
      <c r="G18" s="2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35" ht="11" customHeight="1" x14ac:dyDescent="0.2">
      <c r="A19" s="22" t="s">
        <v>54</v>
      </c>
      <c r="B19" s="141" t="s">
        <v>55</v>
      </c>
      <c r="C19" s="23"/>
      <c r="D19" s="23"/>
      <c r="E19" s="222"/>
      <c r="F19" s="223"/>
      <c r="G19" s="27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1" customHeight="1" x14ac:dyDescent="0.2">
      <c r="A20" s="29"/>
      <c r="B20" s="141" t="s">
        <v>56</v>
      </c>
      <c r="C20" s="23"/>
      <c r="D20" s="23"/>
      <c r="E20" s="222"/>
      <c r="F20" s="223"/>
      <c r="G20" s="2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1" customHeight="1" x14ac:dyDescent="0.2">
      <c r="A21" s="30"/>
      <c r="B21" s="144" t="s">
        <v>57</v>
      </c>
      <c r="C21" s="31"/>
      <c r="D21" s="31"/>
      <c r="E21" s="224"/>
      <c r="F21" s="225"/>
      <c r="G21" s="27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11" customHeight="1" x14ac:dyDescent="0.2">
      <c r="A22" s="25"/>
      <c r="B22" s="26"/>
      <c r="C22" s="25"/>
      <c r="D22" s="25"/>
      <c r="E22" s="27"/>
      <c r="F22" s="27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1" customHeight="1" x14ac:dyDescent="0.2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1" customHeight="1" x14ac:dyDescent="0.2">
      <c r="A24" s="32"/>
      <c r="B24" s="149"/>
      <c r="C24" s="18"/>
      <c r="D24" s="149" t="s">
        <v>58</v>
      </c>
      <c r="E24" s="33" t="s">
        <v>59</v>
      </c>
      <c r="F24" s="33" t="s">
        <v>60</v>
      </c>
      <c r="G24" s="34" t="s">
        <v>61</v>
      </c>
      <c r="H24" s="226" t="s">
        <v>62</v>
      </c>
      <c r="I24" s="227"/>
      <c r="J24" s="228"/>
      <c r="K24" s="211" t="s">
        <v>63</v>
      </c>
      <c r="L24" s="212"/>
      <c r="M24" s="213"/>
      <c r="N24" s="211" t="s">
        <v>64</v>
      </c>
      <c r="O24" s="212"/>
      <c r="P24" s="212"/>
      <c r="Q24" s="211" t="s">
        <v>65</v>
      </c>
      <c r="R24" s="212"/>
      <c r="S24" s="213"/>
      <c r="T24" s="211" t="s">
        <v>66</v>
      </c>
      <c r="U24" s="212"/>
      <c r="V24" s="213"/>
      <c r="W24" s="211" t="s">
        <v>67</v>
      </c>
      <c r="X24" s="212"/>
      <c r="Y24" s="213"/>
      <c r="Z24" s="211" t="s">
        <v>68</v>
      </c>
      <c r="AA24" s="212"/>
      <c r="AB24" s="213"/>
      <c r="AC24" s="211" t="s">
        <v>69</v>
      </c>
      <c r="AD24" s="212"/>
      <c r="AE24" s="213"/>
      <c r="AF24" s="35" t="s">
        <v>70</v>
      </c>
      <c r="AG24" s="36" t="s">
        <v>71</v>
      </c>
      <c r="AH24" s="37" t="s">
        <v>188</v>
      </c>
    </row>
    <row r="25" spans="1:35" ht="11" customHeight="1" x14ac:dyDescent="0.2">
      <c r="A25" s="22"/>
      <c r="B25" s="141"/>
      <c r="C25" s="23"/>
      <c r="D25" s="141"/>
      <c r="E25" s="38"/>
      <c r="F25" s="38"/>
      <c r="G25" s="38"/>
      <c r="H25" s="39" t="s">
        <v>73</v>
      </c>
      <c r="I25" s="38" t="s">
        <v>74</v>
      </c>
      <c r="J25" s="40" t="s">
        <v>75</v>
      </c>
      <c r="K25" s="39" t="s">
        <v>73</v>
      </c>
      <c r="L25" s="38" t="s">
        <v>74</v>
      </c>
      <c r="M25" s="40" t="s">
        <v>75</v>
      </c>
      <c r="N25" s="39" t="s">
        <v>73</v>
      </c>
      <c r="O25" s="38" t="s">
        <v>74</v>
      </c>
      <c r="P25" s="41" t="s">
        <v>75</v>
      </c>
      <c r="Q25" s="39" t="s">
        <v>73</v>
      </c>
      <c r="R25" s="38" t="s">
        <v>74</v>
      </c>
      <c r="S25" s="40" t="s">
        <v>75</v>
      </c>
      <c r="T25" s="39" t="s">
        <v>73</v>
      </c>
      <c r="U25" s="38" t="s">
        <v>74</v>
      </c>
      <c r="V25" s="40" t="s">
        <v>75</v>
      </c>
      <c r="W25" s="39" t="s">
        <v>73</v>
      </c>
      <c r="X25" s="38" t="s">
        <v>74</v>
      </c>
      <c r="Y25" s="40" t="s">
        <v>75</v>
      </c>
      <c r="Z25" s="39" t="s">
        <v>73</v>
      </c>
      <c r="AA25" s="38" t="s">
        <v>74</v>
      </c>
      <c r="AB25" s="40" t="s">
        <v>75</v>
      </c>
      <c r="AC25" s="39" t="s">
        <v>73</v>
      </c>
      <c r="AD25" s="38" t="s">
        <v>74</v>
      </c>
      <c r="AE25" s="40" t="s">
        <v>75</v>
      </c>
      <c r="AF25" s="42"/>
      <c r="AG25" s="43" t="s">
        <v>76</v>
      </c>
      <c r="AH25" s="44"/>
    </row>
    <row r="26" spans="1:35" ht="11" customHeight="1" x14ac:dyDescent="0.2">
      <c r="A26" s="140" t="s">
        <v>180</v>
      </c>
      <c r="B26" s="141" t="s">
        <v>77</v>
      </c>
      <c r="C26" s="23"/>
      <c r="D26" s="45"/>
      <c r="E26" s="23"/>
      <c r="F26" s="23"/>
      <c r="G26" s="46"/>
      <c r="H26" s="47"/>
      <c r="I26" s="46"/>
      <c r="J26" s="49"/>
      <c r="K26" s="47"/>
      <c r="L26" s="46"/>
      <c r="M26" s="48"/>
      <c r="N26" s="47"/>
      <c r="O26" s="46"/>
      <c r="P26" s="48"/>
      <c r="S26" s="152"/>
      <c r="T26" s="47"/>
      <c r="U26" s="46"/>
      <c r="V26" s="48"/>
      <c r="W26" s="47"/>
      <c r="X26" s="46"/>
      <c r="Y26" s="48"/>
      <c r="Z26" s="47"/>
      <c r="AA26" s="46"/>
      <c r="AB26" s="48"/>
      <c r="AC26" s="47"/>
      <c r="AD26" s="46"/>
      <c r="AE26" s="48"/>
      <c r="AF26" s="50">
        <f>(H26*I26)+(K26*L26)+(N26*O26)+(Q26*R26)+(T26*U26)+(W26*X26)+(Z26*AA26)+(AC26*AD26)</f>
        <v>0</v>
      </c>
      <c r="AG26" s="142"/>
      <c r="AH26" s="51">
        <f>AF26*AG26</f>
        <v>0</v>
      </c>
    </row>
    <row r="27" spans="1:35" ht="11" customHeight="1" x14ac:dyDescent="0.2">
      <c r="A27" s="22"/>
      <c r="B27" s="141" t="s">
        <v>78</v>
      </c>
      <c r="C27" s="23"/>
      <c r="D27" s="45"/>
      <c r="E27" s="23"/>
      <c r="F27" s="23"/>
      <c r="G27" s="46"/>
      <c r="H27" s="47"/>
      <c r="I27" s="46"/>
      <c r="J27" s="48"/>
      <c r="K27" s="47"/>
      <c r="L27" s="46"/>
      <c r="M27" s="48"/>
      <c r="N27" s="47"/>
      <c r="O27" s="46"/>
      <c r="P27" s="49"/>
      <c r="Q27" s="47"/>
      <c r="R27" s="46"/>
      <c r="S27" s="48"/>
      <c r="T27" s="47"/>
      <c r="U27" s="46"/>
      <c r="V27" s="48"/>
      <c r="W27" s="47"/>
      <c r="X27" s="46"/>
      <c r="Y27" s="48"/>
      <c r="Z27" s="47"/>
      <c r="AA27" s="46"/>
      <c r="AB27" s="48"/>
      <c r="AC27" s="47"/>
      <c r="AD27" s="46"/>
      <c r="AE27" s="48"/>
      <c r="AF27" s="50">
        <f t="shared" ref="AF27:AF50" si="0">(H27*I27)+(K27*L27)+(N27*O27)+(Q27*R27)+(T27*U27)+(W27*X27)+(Z27*AA27)+(AC27*AD27)</f>
        <v>0</v>
      </c>
      <c r="AG27" s="142"/>
      <c r="AH27" s="51">
        <f t="shared" ref="AH27:AH50" si="1">AF27*AG27</f>
        <v>0</v>
      </c>
    </row>
    <row r="28" spans="1:35" ht="11" customHeight="1" x14ac:dyDescent="0.2">
      <c r="A28" s="22"/>
      <c r="B28" s="141" t="s">
        <v>79</v>
      </c>
      <c r="C28" s="23"/>
      <c r="D28" s="45"/>
      <c r="E28" s="23"/>
      <c r="F28" s="23"/>
      <c r="G28" s="46"/>
      <c r="H28" s="47"/>
      <c r="I28" s="46"/>
      <c r="J28" s="48"/>
      <c r="K28" s="47"/>
      <c r="L28" s="46"/>
      <c r="M28" s="48"/>
      <c r="N28" s="47"/>
      <c r="O28" s="46"/>
      <c r="P28" s="49"/>
      <c r="Q28" s="47"/>
      <c r="R28" s="46"/>
      <c r="S28" s="48"/>
      <c r="T28" s="47"/>
      <c r="U28" s="46"/>
      <c r="V28" s="48"/>
      <c r="W28" s="47"/>
      <c r="X28" s="46"/>
      <c r="Y28" s="48"/>
      <c r="Z28" s="47"/>
      <c r="AA28" s="46"/>
      <c r="AB28" s="48"/>
      <c r="AC28" s="47"/>
      <c r="AD28" s="46"/>
      <c r="AE28" s="48"/>
      <c r="AF28" s="50">
        <f t="shared" si="0"/>
        <v>0</v>
      </c>
      <c r="AG28" s="142"/>
      <c r="AH28" s="51">
        <f t="shared" si="1"/>
        <v>0</v>
      </c>
    </row>
    <row r="29" spans="1:35" ht="11" customHeight="1" x14ac:dyDescent="0.2">
      <c r="A29" s="22"/>
      <c r="B29" s="141" t="s">
        <v>80</v>
      </c>
      <c r="D29" s="45"/>
      <c r="E29" s="23"/>
      <c r="F29" s="23"/>
      <c r="G29" s="46"/>
      <c r="H29" s="47"/>
      <c r="I29" s="46"/>
      <c r="J29" s="48"/>
      <c r="K29" s="47"/>
      <c r="L29" s="46"/>
      <c r="M29" s="48"/>
      <c r="N29" s="47"/>
      <c r="O29" s="46"/>
      <c r="P29" s="49"/>
      <c r="Q29" s="47"/>
      <c r="R29" s="46"/>
      <c r="S29" s="48"/>
      <c r="T29" s="47"/>
      <c r="U29" s="46"/>
      <c r="V29" s="48"/>
      <c r="W29" s="47"/>
      <c r="X29" s="46"/>
      <c r="Y29" s="48"/>
      <c r="Z29" s="47"/>
      <c r="AA29" s="46"/>
      <c r="AB29" s="48"/>
      <c r="AC29" s="47"/>
      <c r="AD29" s="46"/>
      <c r="AE29" s="48"/>
      <c r="AF29" s="50">
        <f t="shared" si="0"/>
        <v>0</v>
      </c>
      <c r="AG29" s="142"/>
      <c r="AH29" s="51">
        <f t="shared" si="1"/>
        <v>0</v>
      </c>
    </row>
    <row r="30" spans="1:35" ht="11" customHeight="1" x14ac:dyDescent="0.2">
      <c r="A30" s="22"/>
      <c r="B30" s="141"/>
      <c r="C30" s="23"/>
      <c r="D30" s="45"/>
      <c r="E30" s="23"/>
      <c r="F30" s="23"/>
      <c r="G30" s="46"/>
      <c r="H30" s="47"/>
      <c r="I30" s="46"/>
      <c r="J30" s="48"/>
      <c r="K30" s="47"/>
      <c r="L30" s="46"/>
      <c r="M30" s="48"/>
      <c r="N30" s="47"/>
      <c r="O30" s="46"/>
      <c r="P30" s="49"/>
      <c r="Q30" s="47"/>
      <c r="R30" s="46"/>
      <c r="S30" s="48"/>
      <c r="T30" s="47"/>
      <c r="U30" s="46"/>
      <c r="V30" s="48"/>
      <c r="W30" s="47"/>
      <c r="X30" s="46"/>
      <c r="Y30" s="48"/>
      <c r="Z30" s="47"/>
      <c r="AA30" s="46"/>
      <c r="AB30" s="48"/>
      <c r="AC30" s="47"/>
      <c r="AD30" s="46"/>
      <c r="AE30" s="48"/>
      <c r="AF30" s="50">
        <f t="shared" si="0"/>
        <v>0</v>
      </c>
      <c r="AG30" s="142"/>
      <c r="AH30" s="51">
        <f t="shared" si="1"/>
        <v>0</v>
      </c>
    </row>
    <row r="31" spans="1:35" ht="11" customHeight="1" x14ac:dyDescent="0.2">
      <c r="A31" s="22"/>
      <c r="B31" s="141" t="s">
        <v>81</v>
      </c>
      <c r="C31" s="23"/>
      <c r="D31" s="45"/>
      <c r="E31" s="23"/>
      <c r="F31" s="23"/>
      <c r="G31" s="46"/>
      <c r="H31" s="47"/>
      <c r="I31" s="46"/>
      <c r="J31" s="49"/>
      <c r="K31" s="47"/>
      <c r="L31" s="46"/>
      <c r="M31" s="48"/>
      <c r="N31" s="47"/>
      <c r="O31" s="46"/>
      <c r="Q31" s="47"/>
      <c r="R31" s="46"/>
      <c r="S31" s="48"/>
      <c r="T31" s="47"/>
      <c r="U31" s="46"/>
      <c r="V31" s="48"/>
      <c r="W31" s="47"/>
      <c r="X31" s="46"/>
      <c r="Y31" s="48"/>
      <c r="Z31" s="47"/>
      <c r="AA31" s="46"/>
      <c r="AB31" s="48"/>
      <c r="AC31" s="47"/>
      <c r="AD31" s="46"/>
      <c r="AE31" s="48"/>
      <c r="AF31" s="50">
        <f t="shared" si="0"/>
        <v>0</v>
      </c>
      <c r="AG31" s="142"/>
      <c r="AH31" s="51">
        <f t="shared" si="1"/>
        <v>0</v>
      </c>
    </row>
    <row r="32" spans="1:35" ht="11" customHeight="1" x14ac:dyDescent="0.2">
      <c r="A32" s="22"/>
      <c r="B32" s="141" t="s">
        <v>82</v>
      </c>
      <c r="C32" s="23"/>
      <c r="D32" s="45"/>
      <c r="E32" s="23"/>
      <c r="F32" s="23"/>
      <c r="G32" s="46"/>
      <c r="H32" s="47"/>
      <c r="I32" s="46"/>
      <c r="J32" s="48"/>
      <c r="K32" s="47"/>
      <c r="L32" s="46"/>
      <c r="M32" s="48"/>
      <c r="N32" s="47"/>
      <c r="O32" s="46"/>
      <c r="P32" s="49"/>
      <c r="Q32" s="47"/>
      <c r="R32" s="46"/>
      <c r="S32" s="48"/>
      <c r="T32" s="47"/>
      <c r="U32" s="46"/>
      <c r="V32" s="48"/>
      <c r="W32" s="47"/>
      <c r="X32" s="46"/>
      <c r="Y32" s="48"/>
      <c r="Z32" s="47"/>
      <c r="AA32" s="46"/>
      <c r="AB32" s="48"/>
      <c r="AC32" s="47"/>
      <c r="AD32" s="46"/>
      <c r="AE32" s="48"/>
      <c r="AF32" s="50">
        <f t="shared" si="0"/>
        <v>0</v>
      </c>
      <c r="AG32" s="142"/>
      <c r="AH32" s="51">
        <f t="shared" si="1"/>
        <v>0</v>
      </c>
    </row>
    <row r="33" spans="1:34" ht="11" customHeight="1" x14ac:dyDescent="0.2">
      <c r="A33" s="22"/>
      <c r="B33" s="141" t="s">
        <v>83</v>
      </c>
      <c r="C33" s="23"/>
      <c r="D33" s="45"/>
      <c r="E33" s="23"/>
      <c r="F33" s="23"/>
      <c r="G33" s="46"/>
      <c r="H33" s="47"/>
      <c r="I33" s="46"/>
      <c r="J33" s="48"/>
      <c r="K33" s="47"/>
      <c r="L33" s="46"/>
      <c r="M33" s="48"/>
      <c r="N33" s="47"/>
      <c r="O33" s="46"/>
      <c r="P33" s="49"/>
      <c r="Q33" s="47"/>
      <c r="R33" s="46"/>
      <c r="S33" s="48"/>
      <c r="T33" s="47"/>
      <c r="U33" s="46"/>
      <c r="V33" s="48"/>
      <c r="W33" s="47"/>
      <c r="X33" s="46"/>
      <c r="Y33" s="48"/>
      <c r="Z33" s="47"/>
      <c r="AA33" s="46"/>
      <c r="AB33" s="48"/>
      <c r="AC33" s="47"/>
      <c r="AD33" s="46"/>
      <c r="AE33" s="48"/>
      <c r="AF33" s="50">
        <f t="shared" si="0"/>
        <v>0</v>
      </c>
      <c r="AG33" s="142"/>
      <c r="AH33" s="51">
        <f t="shared" si="1"/>
        <v>0</v>
      </c>
    </row>
    <row r="34" spans="1:34" ht="11" customHeight="1" x14ac:dyDescent="0.2">
      <c r="A34" s="22"/>
      <c r="B34" s="141" t="s">
        <v>84</v>
      </c>
      <c r="C34" s="23"/>
      <c r="E34" s="23"/>
      <c r="F34" s="23"/>
      <c r="G34" s="46"/>
      <c r="H34" s="47"/>
      <c r="I34" s="46"/>
      <c r="J34" s="48"/>
      <c r="K34" s="47"/>
      <c r="L34" s="46"/>
      <c r="M34" s="48"/>
      <c r="N34" s="47"/>
      <c r="O34" s="46"/>
      <c r="P34" s="49"/>
      <c r="Q34" s="47"/>
      <c r="R34" s="46"/>
      <c r="S34" s="48"/>
      <c r="T34" s="47"/>
      <c r="U34" s="46"/>
      <c r="V34" s="48"/>
      <c r="W34" s="47"/>
      <c r="X34" s="46"/>
      <c r="Y34" s="48"/>
      <c r="Z34" s="47"/>
      <c r="AA34" s="46"/>
      <c r="AB34" s="48"/>
      <c r="AC34" s="47"/>
      <c r="AD34" s="46"/>
      <c r="AE34" s="48"/>
      <c r="AF34" s="50">
        <f t="shared" si="0"/>
        <v>0</v>
      </c>
      <c r="AG34" s="142"/>
      <c r="AH34" s="51">
        <f t="shared" si="1"/>
        <v>0</v>
      </c>
    </row>
    <row r="35" spans="1:34" ht="11" customHeight="1" x14ac:dyDescent="0.2">
      <c r="A35" s="22"/>
      <c r="B35" s="141"/>
      <c r="C35" s="23"/>
      <c r="D35" s="45"/>
      <c r="E35" s="23"/>
      <c r="F35" s="23"/>
      <c r="G35" s="46"/>
      <c r="H35" s="47"/>
      <c r="I35" s="46"/>
      <c r="J35" s="48"/>
      <c r="K35" s="47"/>
      <c r="L35" s="46"/>
      <c r="M35" s="48"/>
      <c r="N35" s="47"/>
      <c r="O35" s="46"/>
      <c r="P35" s="49"/>
      <c r="Q35" s="47"/>
      <c r="R35" s="46"/>
      <c r="S35" s="48"/>
      <c r="T35" s="47"/>
      <c r="U35" s="46"/>
      <c r="V35" s="48"/>
      <c r="W35" s="47"/>
      <c r="X35" s="46"/>
      <c r="Y35" s="48"/>
      <c r="Z35" s="47"/>
      <c r="AA35" s="46"/>
      <c r="AB35" s="48"/>
      <c r="AC35" s="47"/>
      <c r="AD35" s="46"/>
      <c r="AE35" s="48"/>
      <c r="AF35" s="50">
        <f t="shared" si="0"/>
        <v>0</v>
      </c>
      <c r="AG35" s="142"/>
      <c r="AH35" s="51">
        <f t="shared" si="1"/>
        <v>0</v>
      </c>
    </row>
    <row r="36" spans="1:34" ht="11" customHeight="1" x14ac:dyDescent="0.2">
      <c r="A36" s="140"/>
      <c r="B36" s="141"/>
      <c r="C36" s="23"/>
      <c r="D36" s="45"/>
      <c r="E36" s="23"/>
      <c r="F36" s="23"/>
      <c r="G36" s="46"/>
      <c r="H36" s="47"/>
      <c r="I36" s="46"/>
      <c r="J36" s="48"/>
      <c r="K36" s="47"/>
      <c r="L36" s="46"/>
      <c r="M36" s="48"/>
      <c r="N36" s="47"/>
      <c r="O36" s="46"/>
      <c r="P36" s="49"/>
      <c r="Q36" s="47"/>
      <c r="R36" s="46"/>
      <c r="S36" s="48"/>
      <c r="T36" s="47"/>
      <c r="U36" s="46"/>
      <c r="V36" s="48"/>
      <c r="W36" s="47"/>
      <c r="X36" s="46"/>
      <c r="Y36" s="48"/>
      <c r="Z36" s="47"/>
      <c r="AA36" s="46"/>
      <c r="AB36" s="48"/>
      <c r="AC36" s="47"/>
      <c r="AD36" s="46"/>
      <c r="AE36" s="48"/>
      <c r="AF36" s="50">
        <f t="shared" si="0"/>
        <v>0</v>
      </c>
      <c r="AG36" s="142"/>
      <c r="AH36" s="51">
        <f t="shared" si="1"/>
        <v>0</v>
      </c>
    </row>
    <row r="37" spans="1:34" ht="11" customHeight="1" x14ac:dyDescent="0.2">
      <c r="A37" s="22"/>
      <c r="B37" s="141" t="s">
        <v>85</v>
      </c>
      <c r="C37" s="53"/>
      <c r="D37" s="45"/>
      <c r="E37" s="23"/>
      <c r="F37" s="23"/>
      <c r="G37" s="46"/>
      <c r="H37" s="47"/>
      <c r="I37" s="46"/>
      <c r="J37" s="49"/>
      <c r="K37" s="47"/>
      <c r="L37" s="46"/>
      <c r="M37" s="48"/>
      <c r="N37" s="47"/>
      <c r="O37" s="46"/>
      <c r="P37" s="48"/>
      <c r="Q37" s="47"/>
      <c r="R37" s="46"/>
      <c r="S37" s="48"/>
      <c r="T37" s="47"/>
      <c r="U37" s="46"/>
      <c r="V37" s="48"/>
      <c r="W37" s="47"/>
      <c r="X37" s="46"/>
      <c r="Y37" s="48"/>
      <c r="Z37" s="47"/>
      <c r="AA37" s="46"/>
      <c r="AB37" s="48"/>
      <c r="AC37" s="47"/>
      <c r="AD37" s="46"/>
      <c r="AE37" s="48"/>
      <c r="AF37" s="50">
        <f t="shared" si="0"/>
        <v>0</v>
      </c>
      <c r="AG37" s="142"/>
      <c r="AH37" s="51">
        <f t="shared" si="1"/>
        <v>0</v>
      </c>
    </row>
    <row r="38" spans="1:34" ht="11" customHeight="1" x14ac:dyDescent="0.2">
      <c r="A38" s="22"/>
      <c r="B38" s="141" t="s">
        <v>86</v>
      </c>
      <c r="C38" s="53"/>
      <c r="D38" s="45"/>
      <c r="E38" s="23"/>
      <c r="F38" s="23"/>
      <c r="G38" s="46"/>
      <c r="H38" s="47"/>
      <c r="I38" s="46"/>
      <c r="J38" s="48"/>
      <c r="K38" s="47"/>
      <c r="L38" s="46"/>
      <c r="M38" s="49"/>
      <c r="N38" s="47"/>
      <c r="O38" s="46"/>
      <c r="Q38" s="99"/>
      <c r="R38" s="150"/>
      <c r="S38" s="151"/>
      <c r="T38" s="47"/>
      <c r="U38" s="46"/>
      <c r="V38" s="48"/>
      <c r="W38" s="47"/>
      <c r="X38" s="46"/>
      <c r="Y38" s="48"/>
      <c r="Z38" s="47"/>
      <c r="AA38" s="46"/>
      <c r="AB38" s="48"/>
      <c r="AC38" s="47"/>
      <c r="AD38" s="46"/>
      <c r="AE38" s="48"/>
      <c r="AF38" s="50">
        <f t="shared" si="0"/>
        <v>0</v>
      </c>
      <c r="AG38" s="142"/>
      <c r="AH38" s="51">
        <f t="shared" si="1"/>
        <v>0</v>
      </c>
    </row>
    <row r="39" spans="1:34" ht="11" customHeight="1" x14ac:dyDescent="0.2">
      <c r="A39" s="22"/>
      <c r="B39" s="141" t="s">
        <v>87</v>
      </c>
      <c r="C39" s="23"/>
      <c r="D39" s="52"/>
      <c r="E39" s="23"/>
      <c r="F39" s="23"/>
      <c r="G39" s="46"/>
      <c r="H39" s="47"/>
      <c r="I39" s="46"/>
      <c r="J39" s="49"/>
      <c r="K39" s="47"/>
      <c r="L39" s="46"/>
      <c r="M39" s="48"/>
      <c r="N39" s="47"/>
      <c r="O39" s="46"/>
      <c r="P39" s="48"/>
      <c r="Q39" s="99"/>
      <c r="R39" s="150"/>
      <c r="S39" s="151"/>
      <c r="T39" s="47"/>
      <c r="U39" s="46"/>
      <c r="V39" s="48"/>
      <c r="W39" s="47"/>
      <c r="X39" s="46"/>
      <c r="Y39" s="48"/>
      <c r="Z39" s="47"/>
      <c r="AA39" s="46"/>
      <c r="AB39" s="48"/>
      <c r="AC39" s="47"/>
      <c r="AD39" s="46"/>
      <c r="AE39" s="48"/>
      <c r="AF39" s="50">
        <f t="shared" si="0"/>
        <v>0</v>
      </c>
      <c r="AG39" s="142"/>
      <c r="AH39" s="51">
        <f t="shared" si="1"/>
        <v>0</v>
      </c>
    </row>
    <row r="40" spans="1:34" ht="11" customHeight="1" x14ac:dyDescent="0.2">
      <c r="A40" s="22"/>
      <c r="B40" s="141" t="s">
        <v>88</v>
      </c>
      <c r="C40" s="23"/>
      <c r="D40" s="45"/>
      <c r="E40" s="23"/>
      <c r="F40" s="23"/>
      <c r="G40" s="46"/>
      <c r="H40" s="47"/>
      <c r="I40" s="46"/>
      <c r="J40" s="48"/>
      <c r="K40" s="47"/>
      <c r="L40" s="46"/>
      <c r="M40" s="48"/>
      <c r="N40" s="47"/>
      <c r="O40" s="46"/>
      <c r="P40" s="49"/>
      <c r="Q40" s="47"/>
      <c r="R40" s="46"/>
      <c r="S40" s="48"/>
      <c r="T40" s="47"/>
      <c r="U40" s="46"/>
      <c r="V40" s="48"/>
      <c r="W40" s="47"/>
      <c r="X40" s="46"/>
      <c r="Y40" s="48"/>
      <c r="Z40" s="47"/>
      <c r="AA40" s="46"/>
      <c r="AB40" s="48"/>
      <c r="AC40" s="47"/>
      <c r="AD40" s="46"/>
      <c r="AE40" s="48"/>
      <c r="AF40" s="50">
        <f t="shared" si="0"/>
        <v>0</v>
      </c>
      <c r="AG40" s="142"/>
      <c r="AH40" s="51">
        <f t="shared" si="1"/>
        <v>0</v>
      </c>
    </row>
    <row r="41" spans="1:34" ht="11" customHeight="1" x14ac:dyDescent="0.2">
      <c r="A41" s="22"/>
      <c r="B41" s="23"/>
      <c r="C41" s="23"/>
      <c r="D41" s="45"/>
      <c r="E41" s="23"/>
      <c r="F41" s="23"/>
      <c r="G41" s="46"/>
      <c r="H41" s="47"/>
      <c r="I41" s="46"/>
      <c r="J41" s="48"/>
      <c r="K41" s="47"/>
      <c r="L41" s="46"/>
      <c r="M41" s="48"/>
      <c r="N41" s="47"/>
      <c r="O41" s="46"/>
      <c r="P41" s="49"/>
      <c r="Q41" s="47"/>
      <c r="R41" s="46"/>
      <c r="S41" s="48"/>
      <c r="T41" s="47"/>
      <c r="U41" s="46"/>
      <c r="V41" s="48"/>
      <c r="W41" s="47"/>
      <c r="X41" s="46"/>
      <c r="Y41" s="48"/>
      <c r="Z41" s="47"/>
      <c r="AA41" s="46"/>
      <c r="AB41" s="48"/>
      <c r="AC41" s="47"/>
      <c r="AD41" s="46"/>
      <c r="AE41" s="48"/>
      <c r="AF41" s="50">
        <f t="shared" si="0"/>
        <v>0</v>
      </c>
      <c r="AG41" s="142"/>
      <c r="AH41" s="51">
        <f t="shared" si="1"/>
        <v>0</v>
      </c>
    </row>
    <row r="42" spans="1:34" ht="11" customHeight="1" x14ac:dyDescent="0.2">
      <c r="A42" s="22"/>
      <c r="B42" s="141" t="s">
        <v>89</v>
      </c>
      <c r="C42" s="23"/>
      <c r="D42" s="45"/>
      <c r="E42" s="23"/>
      <c r="F42" s="23"/>
      <c r="G42" s="46"/>
      <c r="H42" s="47"/>
      <c r="I42" s="46"/>
      <c r="J42" s="48"/>
      <c r="K42" s="47"/>
      <c r="L42" s="46"/>
      <c r="M42" s="49"/>
      <c r="N42" s="47"/>
      <c r="O42" s="46"/>
      <c r="P42" s="48"/>
      <c r="Q42" s="99"/>
      <c r="R42" s="150"/>
      <c r="S42" s="151"/>
      <c r="T42" s="47"/>
      <c r="U42" s="46"/>
      <c r="V42" s="48"/>
      <c r="W42" s="47"/>
      <c r="X42" s="46"/>
      <c r="Y42" s="48"/>
      <c r="Z42" s="47"/>
      <c r="AA42" s="46"/>
      <c r="AB42" s="48"/>
      <c r="AC42" s="47"/>
      <c r="AD42" s="46"/>
      <c r="AE42" s="48"/>
      <c r="AF42" s="50">
        <f t="shared" si="0"/>
        <v>0</v>
      </c>
      <c r="AG42" s="142"/>
      <c r="AH42" s="51">
        <f t="shared" si="1"/>
        <v>0</v>
      </c>
    </row>
    <row r="43" spans="1:34" ht="11" customHeight="1" x14ac:dyDescent="0.2">
      <c r="A43" s="22"/>
      <c r="B43" s="141" t="s">
        <v>90</v>
      </c>
      <c r="C43" s="23"/>
      <c r="D43" s="45"/>
      <c r="E43" s="23"/>
      <c r="F43" s="23"/>
      <c r="G43" s="46"/>
      <c r="H43" s="47"/>
      <c r="I43" s="46"/>
      <c r="J43" s="48"/>
      <c r="K43" s="47"/>
      <c r="L43" s="46"/>
      <c r="M43" s="49"/>
      <c r="N43" s="47"/>
      <c r="O43" s="46"/>
      <c r="P43" s="48"/>
      <c r="Q43" s="99"/>
      <c r="R43" s="150"/>
      <c r="S43" s="151"/>
      <c r="T43" s="47"/>
      <c r="U43" s="46"/>
      <c r="V43" s="48"/>
      <c r="W43" s="47"/>
      <c r="X43" s="46"/>
      <c r="Y43" s="48"/>
      <c r="Z43" s="47"/>
      <c r="AA43" s="46"/>
      <c r="AB43" s="48"/>
      <c r="AC43" s="47"/>
      <c r="AD43" s="46"/>
      <c r="AE43" s="48"/>
      <c r="AF43" s="50">
        <f t="shared" si="0"/>
        <v>0</v>
      </c>
      <c r="AG43" s="142"/>
      <c r="AH43" s="51">
        <f t="shared" si="1"/>
        <v>0</v>
      </c>
    </row>
    <row r="44" spans="1:34" ht="11" customHeight="1" x14ac:dyDescent="0.2">
      <c r="A44" s="22"/>
      <c r="B44" s="141" t="s">
        <v>91</v>
      </c>
      <c r="C44" s="23"/>
      <c r="D44" s="45"/>
      <c r="E44" s="23"/>
      <c r="F44" s="23"/>
      <c r="G44" s="46"/>
      <c r="H44" s="47"/>
      <c r="I44" s="46"/>
      <c r="J44" s="48"/>
      <c r="K44" s="47"/>
      <c r="L44" s="46"/>
      <c r="M44" s="49"/>
      <c r="N44" s="47"/>
      <c r="O44" s="46"/>
      <c r="P44" s="48"/>
      <c r="Q44" s="99"/>
      <c r="R44" s="150"/>
      <c r="S44" s="151"/>
      <c r="T44" s="47"/>
      <c r="U44" s="46"/>
      <c r="V44" s="48"/>
      <c r="W44" s="47"/>
      <c r="X44" s="46"/>
      <c r="Y44" s="48"/>
      <c r="Z44" s="47"/>
      <c r="AA44" s="46"/>
      <c r="AB44" s="48"/>
      <c r="AC44" s="47"/>
      <c r="AD44" s="46"/>
      <c r="AE44" s="48"/>
      <c r="AF44" s="50">
        <f t="shared" si="0"/>
        <v>0</v>
      </c>
      <c r="AG44" s="142"/>
      <c r="AH44" s="51">
        <f t="shared" si="1"/>
        <v>0</v>
      </c>
    </row>
    <row r="45" spans="1:34" ht="11" customHeight="1" x14ac:dyDescent="0.2">
      <c r="A45" s="22"/>
      <c r="B45" s="141" t="s">
        <v>92</v>
      </c>
      <c r="C45" s="64"/>
      <c r="E45" s="23"/>
      <c r="F45" s="23"/>
      <c r="G45" s="46"/>
      <c r="H45" s="47"/>
      <c r="I45" s="46"/>
      <c r="J45" s="48"/>
      <c r="K45" s="47"/>
      <c r="L45" s="46"/>
      <c r="M45" s="48"/>
      <c r="N45" s="47"/>
      <c r="O45" s="46"/>
      <c r="P45" s="49"/>
      <c r="Q45" s="47"/>
      <c r="R45" s="46"/>
      <c r="S45" s="48"/>
      <c r="T45" s="47"/>
      <c r="U45" s="46"/>
      <c r="V45" s="48"/>
      <c r="W45" s="47"/>
      <c r="X45" s="46"/>
      <c r="Y45" s="48"/>
      <c r="Z45" s="47"/>
      <c r="AA45" s="46"/>
      <c r="AB45" s="48"/>
      <c r="AC45" s="47"/>
      <c r="AD45" s="46"/>
      <c r="AE45" s="48"/>
      <c r="AF45" s="50">
        <f t="shared" si="0"/>
        <v>0</v>
      </c>
      <c r="AG45" s="142"/>
      <c r="AH45" s="51">
        <f t="shared" si="1"/>
        <v>0</v>
      </c>
    </row>
    <row r="46" spans="1:34" ht="11" customHeight="1" x14ac:dyDescent="0.2">
      <c r="A46" s="22"/>
      <c r="B46" s="141"/>
      <c r="C46" s="23"/>
      <c r="D46" s="45"/>
      <c r="E46" s="23"/>
      <c r="F46" s="23"/>
      <c r="G46" s="46"/>
      <c r="H46" s="47"/>
      <c r="I46" s="46"/>
      <c r="J46" s="48"/>
      <c r="K46" s="47"/>
      <c r="L46" s="46"/>
      <c r="M46" s="48"/>
      <c r="N46" s="47"/>
      <c r="O46" s="46"/>
      <c r="P46" s="49"/>
      <c r="Q46" s="47"/>
      <c r="R46" s="46"/>
      <c r="S46" s="48"/>
      <c r="T46" s="47"/>
      <c r="U46" s="46"/>
      <c r="V46" s="48"/>
      <c r="W46" s="47"/>
      <c r="X46" s="46"/>
      <c r="Y46" s="48"/>
      <c r="Z46" s="47"/>
      <c r="AA46" s="46"/>
      <c r="AB46" s="48"/>
      <c r="AC46" s="47"/>
      <c r="AD46" s="46"/>
      <c r="AE46" s="48"/>
      <c r="AF46" s="50">
        <f t="shared" si="0"/>
        <v>0</v>
      </c>
      <c r="AG46" s="142"/>
      <c r="AH46" s="51">
        <f t="shared" si="1"/>
        <v>0</v>
      </c>
    </row>
    <row r="47" spans="1:34" ht="11" customHeight="1" x14ac:dyDescent="0.2">
      <c r="A47" s="22"/>
      <c r="B47" s="141" t="s">
        <v>93</v>
      </c>
      <c r="C47" s="23"/>
      <c r="D47" s="45"/>
      <c r="E47" s="23"/>
      <c r="F47" s="23"/>
      <c r="G47" s="46"/>
      <c r="H47" s="47"/>
      <c r="I47" s="46"/>
      <c r="J47" s="48"/>
      <c r="K47" s="47"/>
      <c r="L47" s="46"/>
      <c r="M47" s="48"/>
      <c r="N47" s="47"/>
      <c r="O47" s="46"/>
      <c r="P47" s="49"/>
      <c r="Q47" s="47"/>
      <c r="R47" s="46"/>
      <c r="S47" s="48"/>
      <c r="T47" s="47"/>
      <c r="U47" s="46"/>
      <c r="V47" s="48"/>
      <c r="W47" s="47"/>
      <c r="X47" s="46"/>
      <c r="Y47" s="48"/>
      <c r="Z47" s="47"/>
      <c r="AA47" s="46"/>
      <c r="AB47" s="48"/>
      <c r="AC47" s="47"/>
      <c r="AD47" s="46"/>
      <c r="AE47" s="48"/>
      <c r="AF47" s="50">
        <f t="shared" si="0"/>
        <v>0</v>
      </c>
      <c r="AG47" s="142"/>
      <c r="AH47" s="51">
        <f t="shared" si="1"/>
        <v>0</v>
      </c>
    </row>
    <row r="48" spans="1:34" ht="11" customHeight="1" x14ac:dyDescent="0.2">
      <c r="A48" s="22"/>
      <c r="B48" s="141" t="s">
        <v>94</v>
      </c>
      <c r="C48" s="23"/>
      <c r="D48" s="45"/>
      <c r="E48" s="23"/>
      <c r="F48" s="23"/>
      <c r="G48" s="46"/>
      <c r="H48" s="47"/>
      <c r="I48" s="46"/>
      <c r="J48" s="48"/>
      <c r="K48" s="47"/>
      <c r="L48" s="46"/>
      <c r="M48" s="48"/>
      <c r="N48" s="47"/>
      <c r="O48" s="46"/>
      <c r="P48" s="49"/>
      <c r="Q48" s="47"/>
      <c r="R48" s="46"/>
      <c r="S48" s="48"/>
      <c r="T48" s="47"/>
      <c r="U48" s="46"/>
      <c r="V48" s="48"/>
      <c r="W48" s="47"/>
      <c r="X48" s="46"/>
      <c r="Y48" s="48"/>
      <c r="Z48" s="47"/>
      <c r="AA48" s="46"/>
      <c r="AB48" s="48"/>
      <c r="AC48" s="47"/>
      <c r="AD48" s="46"/>
      <c r="AE48" s="48"/>
      <c r="AF48" s="50">
        <f t="shared" si="0"/>
        <v>0</v>
      </c>
      <c r="AG48" s="142"/>
      <c r="AH48" s="51">
        <f t="shared" si="1"/>
        <v>0</v>
      </c>
    </row>
    <row r="49" spans="1:34" ht="11" customHeight="1" x14ac:dyDescent="0.2">
      <c r="A49" s="22"/>
      <c r="B49" s="141" t="s">
        <v>95</v>
      </c>
      <c r="C49" s="23"/>
      <c r="D49" s="45"/>
      <c r="E49" s="23"/>
      <c r="F49" s="23"/>
      <c r="G49" s="46"/>
      <c r="H49" s="47"/>
      <c r="I49" s="46"/>
      <c r="J49" s="48"/>
      <c r="K49" s="47"/>
      <c r="L49" s="46"/>
      <c r="M49" s="48"/>
      <c r="N49" s="47"/>
      <c r="O49" s="46"/>
      <c r="P49" s="49"/>
      <c r="Q49" s="47"/>
      <c r="R49" s="46"/>
      <c r="S49" s="48"/>
      <c r="T49" s="47"/>
      <c r="U49" s="46"/>
      <c r="V49" s="48"/>
      <c r="W49" s="47"/>
      <c r="X49" s="46"/>
      <c r="Y49" s="48"/>
      <c r="Z49" s="47"/>
      <c r="AA49" s="46"/>
      <c r="AB49" s="48"/>
      <c r="AC49" s="47"/>
      <c r="AD49" s="46"/>
      <c r="AE49" s="48"/>
      <c r="AF49" s="50">
        <f t="shared" si="0"/>
        <v>0</v>
      </c>
      <c r="AG49" s="142"/>
      <c r="AH49" s="51">
        <f t="shared" si="1"/>
        <v>0</v>
      </c>
    </row>
    <row r="50" spans="1:34" ht="11" customHeight="1" x14ac:dyDescent="0.2">
      <c r="A50" s="22"/>
      <c r="B50" s="141" t="s">
        <v>96</v>
      </c>
      <c r="C50" s="23"/>
      <c r="D50" s="23"/>
      <c r="E50" s="23"/>
      <c r="F50" s="23"/>
      <c r="G50" s="46"/>
      <c r="H50" s="47"/>
      <c r="I50" s="46"/>
      <c r="J50" s="48"/>
      <c r="K50" s="47"/>
      <c r="L50" s="46"/>
      <c r="M50" s="48"/>
      <c r="N50" s="47"/>
      <c r="O50" s="46"/>
      <c r="P50" s="49"/>
      <c r="Q50" s="47"/>
      <c r="R50" s="46"/>
      <c r="S50" s="48"/>
      <c r="T50" s="47"/>
      <c r="U50" s="46"/>
      <c r="V50" s="48"/>
      <c r="W50" s="47"/>
      <c r="X50" s="46"/>
      <c r="Y50" s="48"/>
      <c r="Z50" s="47"/>
      <c r="AA50" s="46"/>
      <c r="AB50" s="48"/>
      <c r="AC50" s="47"/>
      <c r="AD50" s="46"/>
      <c r="AE50" s="48"/>
      <c r="AF50" s="50">
        <f t="shared" si="0"/>
        <v>0</v>
      </c>
      <c r="AG50" s="142"/>
      <c r="AH50" s="51">
        <f t="shared" si="1"/>
        <v>0</v>
      </c>
    </row>
    <row r="51" spans="1:34" ht="11" customHeight="1" x14ac:dyDescent="0.2">
      <c r="A51" s="24"/>
      <c r="B51" s="144"/>
      <c r="C51" s="31"/>
      <c r="D51" s="31"/>
      <c r="E51" s="31"/>
      <c r="F51" s="31"/>
      <c r="G51" s="31"/>
      <c r="H51" s="146"/>
      <c r="I51" s="147"/>
      <c r="J51" s="55"/>
      <c r="K51" s="146"/>
      <c r="L51" s="147"/>
      <c r="M51" s="55"/>
      <c r="N51" s="146"/>
      <c r="O51" s="147"/>
      <c r="P51" s="56"/>
      <c r="Q51" s="146"/>
      <c r="R51" s="147"/>
      <c r="S51" s="55"/>
      <c r="T51" s="146"/>
      <c r="U51" s="147"/>
      <c r="V51" s="55"/>
      <c r="W51" s="146"/>
      <c r="X51" s="147"/>
      <c r="Y51" s="55"/>
      <c r="Z51" s="57"/>
      <c r="AA51" s="58" t="s">
        <v>97</v>
      </c>
      <c r="AB51" s="58"/>
      <c r="AC51" s="147"/>
      <c r="AD51" s="31"/>
      <c r="AE51" s="31"/>
      <c r="AF51" s="31">
        <f>SUM(AF26:AF49)</f>
        <v>0</v>
      </c>
      <c r="AG51" s="31"/>
      <c r="AH51" s="170">
        <f>SUM(AH26:AH49)</f>
        <v>0</v>
      </c>
    </row>
    <row r="52" spans="1:34" ht="11" customHeight="1" x14ac:dyDescent="0.2">
      <c r="A52" s="25"/>
      <c r="B52" s="26"/>
      <c r="C52" s="25"/>
      <c r="D52" s="25"/>
      <c r="E52" s="25"/>
      <c r="F52" s="25"/>
      <c r="G52" s="2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60"/>
      <c r="AB52" s="60"/>
      <c r="AC52" s="19"/>
      <c r="AD52" s="25"/>
      <c r="AE52" s="25"/>
      <c r="AF52" s="153"/>
      <c r="AG52" s="25"/>
      <c r="AH52" s="62"/>
    </row>
    <row r="53" spans="1:34" ht="11" customHeight="1" x14ac:dyDescent="0.2">
      <c r="A53" s="148" t="s">
        <v>184</v>
      </c>
      <c r="B53" s="149"/>
      <c r="C53" s="149"/>
      <c r="D53" s="149"/>
      <c r="E53" s="235"/>
      <c r="F53" s="235"/>
      <c r="G53" s="274"/>
      <c r="H53" s="263" t="s">
        <v>181</v>
      </c>
      <c r="I53" s="264"/>
      <c r="J53" s="265"/>
      <c r="K53" s="263" t="s">
        <v>182</v>
      </c>
      <c r="L53" s="264"/>
      <c r="M53" s="265"/>
      <c r="N53" s="263" t="s">
        <v>183</v>
      </c>
      <c r="O53" s="264"/>
      <c r="P53" s="265"/>
      <c r="Q53" s="263" t="s">
        <v>142</v>
      </c>
      <c r="R53" s="264"/>
      <c r="S53" s="265"/>
      <c r="T53" s="263" t="s">
        <v>143</v>
      </c>
      <c r="U53" s="264"/>
      <c r="V53" s="265"/>
      <c r="W53" s="263" t="s">
        <v>144</v>
      </c>
      <c r="X53" s="264"/>
      <c r="Y53" s="265"/>
      <c r="Z53" s="263" t="s">
        <v>145</v>
      </c>
      <c r="AA53" s="264"/>
      <c r="AB53" s="265"/>
      <c r="AC53" s="263" t="s">
        <v>146</v>
      </c>
      <c r="AD53" s="264"/>
      <c r="AE53" s="265"/>
      <c r="AF53" s="164" t="s">
        <v>147</v>
      </c>
      <c r="AG53" s="164" t="s">
        <v>75</v>
      </c>
      <c r="AH53" s="162" t="s">
        <v>186</v>
      </c>
    </row>
    <row r="54" spans="1:34" ht="11" customHeight="1" x14ac:dyDescent="0.2">
      <c r="A54" s="99"/>
      <c r="B54" s="141" t="s">
        <v>185</v>
      </c>
      <c r="C54" s="23"/>
      <c r="D54" s="23"/>
      <c r="E54" s="272"/>
      <c r="F54" s="272"/>
      <c r="G54" s="240"/>
      <c r="H54" s="259"/>
      <c r="I54" s="260"/>
      <c r="J54" s="261"/>
      <c r="K54" s="259"/>
      <c r="L54" s="260"/>
      <c r="M54" s="261"/>
      <c r="N54" s="259"/>
      <c r="O54" s="260"/>
      <c r="P54" s="261"/>
      <c r="Q54" s="259"/>
      <c r="R54" s="260"/>
      <c r="S54" s="261"/>
      <c r="T54" s="249"/>
      <c r="U54" s="250"/>
      <c r="V54" s="251"/>
      <c r="W54" s="269"/>
      <c r="X54" s="270"/>
      <c r="Y54" s="271"/>
      <c r="Z54" s="249" t="e">
        <f>(Q54/$C$57)*100</f>
        <v>#DIV/0!</v>
      </c>
      <c r="AA54" s="250"/>
      <c r="AB54" s="251"/>
      <c r="AC54" s="259"/>
      <c r="AD54" s="260"/>
      <c r="AE54" s="261"/>
      <c r="AF54" s="165"/>
      <c r="AG54" s="167"/>
      <c r="AH54" s="171">
        <f>SUM(W54:Y68)</f>
        <v>0</v>
      </c>
    </row>
    <row r="55" spans="1:34" ht="11" customHeight="1" x14ac:dyDescent="0.2">
      <c r="A55" s="99"/>
      <c r="B55" s="141" t="s">
        <v>99</v>
      </c>
      <c r="C55" s="23"/>
      <c r="D55" s="23"/>
      <c r="E55" s="272"/>
      <c r="F55" s="272"/>
      <c r="G55" s="240"/>
      <c r="H55" s="259"/>
      <c r="I55" s="260"/>
      <c r="J55" s="261"/>
      <c r="K55" s="259"/>
      <c r="L55" s="260"/>
      <c r="M55" s="261"/>
      <c r="N55" s="259"/>
      <c r="O55" s="260"/>
      <c r="P55" s="261"/>
      <c r="Q55" s="259"/>
      <c r="R55" s="260"/>
      <c r="S55" s="261"/>
      <c r="T55" s="249"/>
      <c r="U55" s="250"/>
      <c r="V55" s="251"/>
      <c r="W55" s="269"/>
      <c r="X55" s="270"/>
      <c r="Y55" s="271"/>
      <c r="Z55" s="249" t="e">
        <f t="shared" ref="Z55:Z56" si="2">(Q55/$C$57)*100</f>
        <v>#DIV/0!</v>
      </c>
      <c r="AA55" s="250"/>
      <c r="AB55" s="251"/>
      <c r="AC55" s="259"/>
      <c r="AD55" s="260"/>
      <c r="AE55" s="261"/>
      <c r="AF55" s="165"/>
      <c r="AG55" s="167"/>
      <c r="AH55" s="143"/>
    </row>
    <row r="56" spans="1:34" ht="11" customHeight="1" x14ac:dyDescent="0.2">
      <c r="A56" s="99"/>
      <c r="B56" s="141" t="s">
        <v>71</v>
      </c>
      <c r="C56" s="160"/>
      <c r="D56" s="23"/>
      <c r="E56" s="272"/>
      <c r="F56" s="272"/>
      <c r="G56" s="240"/>
      <c r="H56" s="259"/>
      <c r="I56" s="260"/>
      <c r="J56" s="261"/>
      <c r="K56" s="259"/>
      <c r="L56" s="260"/>
      <c r="M56" s="261"/>
      <c r="N56" s="259"/>
      <c r="O56" s="260"/>
      <c r="P56" s="261"/>
      <c r="Q56" s="259"/>
      <c r="R56" s="260"/>
      <c r="S56" s="261"/>
      <c r="T56" s="249"/>
      <c r="U56" s="250"/>
      <c r="V56" s="251"/>
      <c r="W56" s="269"/>
      <c r="X56" s="270"/>
      <c r="Y56" s="271"/>
      <c r="Z56" s="249" t="e">
        <f t="shared" si="2"/>
        <v>#DIV/0!</v>
      </c>
      <c r="AA56" s="250"/>
      <c r="AB56" s="251"/>
      <c r="AC56" s="259"/>
      <c r="AD56" s="260"/>
      <c r="AE56" s="261"/>
      <c r="AF56" s="165"/>
      <c r="AG56" s="167"/>
      <c r="AH56" s="163" t="s">
        <v>187</v>
      </c>
    </row>
    <row r="57" spans="1:34" ht="11" customHeight="1" x14ac:dyDescent="0.2">
      <c r="A57" s="99"/>
      <c r="B57" s="141" t="s">
        <v>136</v>
      </c>
      <c r="C57" s="160"/>
      <c r="D57" s="23"/>
      <c r="E57" s="272"/>
      <c r="F57" s="272"/>
      <c r="G57" s="240"/>
      <c r="H57" s="259"/>
      <c r="I57" s="260"/>
      <c r="J57" s="261"/>
      <c r="K57" s="259"/>
      <c r="L57" s="260"/>
      <c r="M57" s="261"/>
      <c r="N57" s="259"/>
      <c r="O57" s="260"/>
      <c r="P57" s="261"/>
      <c r="Q57" s="259"/>
      <c r="R57" s="260"/>
      <c r="S57" s="261"/>
      <c r="T57" s="249"/>
      <c r="U57" s="250"/>
      <c r="V57" s="251"/>
      <c r="W57" s="269"/>
      <c r="X57" s="270"/>
      <c r="Y57" s="271"/>
      <c r="Z57" s="249" t="e">
        <f t="shared" ref="Z57:Z68" si="3">(Q57/$C$57)*100</f>
        <v>#DIV/0!</v>
      </c>
      <c r="AA57" s="250"/>
      <c r="AB57" s="251"/>
      <c r="AC57" s="259"/>
      <c r="AD57" s="260"/>
      <c r="AE57" s="261"/>
      <c r="AF57" s="165"/>
      <c r="AG57" s="167"/>
      <c r="AH57" s="171">
        <f>AH54*C56</f>
        <v>0</v>
      </c>
    </row>
    <row r="58" spans="1:34" ht="11" customHeight="1" x14ac:dyDescent="0.2">
      <c r="A58" s="22"/>
      <c r="B58" s="141"/>
      <c r="C58" s="23"/>
      <c r="D58" s="23"/>
      <c r="E58" s="272"/>
      <c r="F58" s="272"/>
      <c r="G58" s="240"/>
      <c r="H58" s="259"/>
      <c r="I58" s="260"/>
      <c r="J58" s="261"/>
      <c r="K58" s="259"/>
      <c r="L58" s="260"/>
      <c r="M58" s="261"/>
      <c r="N58" s="259"/>
      <c r="O58" s="260"/>
      <c r="P58" s="261"/>
      <c r="Q58" s="259"/>
      <c r="R58" s="260"/>
      <c r="S58" s="261"/>
      <c r="T58" s="249"/>
      <c r="U58" s="250"/>
      <c r="V58" s="251"/>
      <c r="W58" s="269"/>
      <c r="X58" s="270"/>
      <c r="Y58" s="271"/>
      <c r="Z58" s="249" t="e">
        <f t="shared" si="3"/>
        <v>#DIV/0!</v>
      </c>
      <c r="AA58" s="250"/>
      <c r="AB58" s="251"/>
      <c r="AC58" s="259"/>
      <c r="AD58" s="260"/>
      <c r="AE58" s="261"/>
      <c r="AF58" s="165"/>
      <c r="AG58" s="167"/>
      <c r="AH58" s="143"/>
    </row>
    <row r="59" spans="1:34" ht="11" customHeight="1" x14ac:dyDescent="0.2">
      <c r="A59" s="22"/>
      <c r="B59" s="141" t="s">
        <v>160</v>
      </c>
      <c r="C59" s="160">
        <f>SUM(H54:J68)</f>
        <v>0</v>
      </c>
      <c r="D59" s="23"/>
      <c r="E59" s="272"/>
      <c r="F59" s="272"/>
      <c r="G59" s="240"/>
      <c r="H59" s="259"/>
      <c r="I59" s="260"/>
      <c r="J59" s="261"/>
      <c r="K59" s="259"/>
      <c r="L59" s="260"/>
      <c r="M59" s="261"/>
      <c r="N59" s="259"/>
      <c r="O59" s="260"/>
      <c r="P59" s="261"/>
      <c r="Q59" s="259"/>
      <c r="R59" s="260"/>
      <c r="S59" s="261"/>
      <c r="T59" s="249"/>
      <c r="U59" s="250"/>
      <c r="V59" s="251"/>
      <c r="W59" s="269"/>
      <c r="X59" s="270"/>
      <c r="Y59" s="271"/>
      <c r="Z59" s="249" t="e">
        <f t="shared" si="3"/>
        <v>#DIV/0!</v>
      </c>
      <c r="AA59" s="250"/>
      <c r="AB59" s="251"/>
      <c r="AC59" s="259"/>
      <c r="AD59" s="260"/>
      <c r="AE59" s="261"/>
      <c r="AF59" s="165"/>
      <c r="AG59" s="167"/>
      <c r="AH59" s="143"/>
    </row>
    <row r="60" spans="1:34" ht="11" customHeight="1" x14ac:dyDescent="0.2">
      <c r="A60" s="22"/>
      <c r="B60" s="141" t="s">
        <v>161</v>
      </c>
      <c r="C60" s="160">
        <f>SUM(K54:M68)</f>
        <v>0</v>
      </c>
      <c r="D60" s="23"/>
      <c r="E60" s="272"/>
      <c r="F60" s="272"/>
      <c r="G60" s="240"/>
      <c r="H60" s="259"/>
      <c r="I60" s="260"/>
      <c r="J60" s="261"/>
      <c r="K60" s="259"/>
      <c r="L60" s="260"/>
      <c r="M60" s="261"/>
      <c r="N60" s="259"/>
      <c r="O60" s="260"/>
      <c r="P60" s="261"/>
      <c r="Q60" s="259"/>
      <c r="R60" s="260"/>
      <c r="S60" s="261"/>
      <c r="T60" s="249"/>
      <c r="U60" s="250"/>
      <c r="V60" s="251"/>
      <c r="W60" s="269"/>
      <c r="X60" s="270"/>
      <c r="Y60" s="271"/>
      <c r="Z60" s="249" t="e">
        <f t="shared" si="3"/>
        <v>#DIV/0!</v>
      </c>
      <c r="AA60" s="250"/>
      <c r="AB60" s="251"/>
      <c r="AC60" s="259"/>
      <c r="AD60" s="260"/>
      <c r="AE60" s="261"/>
      <c r="AF60" s="165"/>
      <c r="AG60" s="167"/>
      <c r="AH60" s="143"/>
    </row>
    <row r="61" spans="1:34" ht="11" customHeight="1" x14ac:dyDescent="0.2">
      <c r="A61" s="22"/>
      <c r="B61" s="141" t="s">
        <v>189</v>
      </c>
      <c r="C61" s="161" t="e">
        <f>C60/C59</f>
        <v>#DIV/0!</v>
      </c>
      <c r="D61" s="23"/>
      <c r="E61" s="272"/>
      <c r="F61" s="272"/>
      <c r="G61" s="240"/>
      <c r="H61" s="259"/>
      <c r="I61" s="260"/>
      <c r="J61" s="261"/>
      <c r="K61" s="259"/>
      <c r="L61" s="260"/>
      <c r="M61" s="261"/>
      <c r="N61" s="259"/>
      <c r="O61" s="260"/>
      <c r="P61" s="261"/>
      <c r="Q61" s="259"/>
      <c r="R61" s="260"/>
      <c r="S61" s="261"/>
      <c r="T61" s="259"/>
      <c r="U61" s="260"/>
      <c r="V61" s="261"/>
      <c r="W61" s="259"/>
      <c r="X61" s="260"/>
      <c r="Y61" s="261"/>
      <c r="Z61" s="249" t="e">
        <f t="shared" si="3"/>
        <v>#DIV/0!</v>
      </c>
      <c r="AA61" s="250"/>
      <c r="AB61" s="251"/>
      <c r="AC61" s="259"/>
      <c r="AD61" s="260"/>
      <c r="AE61" s="261"/>
      <c r="AF61" s="165"/>
      <c r="AG61" s="168"/>
      <c r="AH61" s="152"/>
    </row>
    <row r="62" spans="1:34" ht="11" customHeight="1" x14ac:dyDescent="0.2">
      <c r="A62" s="197"/>
      <c r="B62" s="66"/>
      <c r="C62" s="198"/>
      <c r="D62" s="64"/>
      <c r="E62" s="252"/>
      <c r="F62" s="247"/>
      <c r="G62" s="248"/>
      <c r="H62" s="246"/>
      <c r="I62" s="247"/>
      <c r="J62" s="248"/>
      <c r="K62" s="246"/>
      <c r="L62" s="247"/>
      <c r="M62" s="248"/>
      <c r="N62" s="246"/>
      <c r="O62" s="247"/>
      <c r="P62" s="248"/>
      <c r="Q62" s="246"/>
      <c r="R62" s="247"/>
      <c r="S62" s="248"/>
      <c r="T62" s="246"/>
      <c r="U62" s="247"/>
      <c r="V62" s="248"/>
      <c r="W62" s="246"/>
      <c r="X62" s="247"/>
      <c r="Y62" s="248"/>
      <c r="Z62" s="249" t="e">
        <f t="shared" si="3"/>
        <v>#DIV/0!</v>
      </c>
      <c r="AA62" s="250"/>
      <c r="AB62" s="251"/>
      <c r="AC62" s="246"/>
      <c r="AD62" s="247"/>
      <c r="AE62" s="248"/>
      <c r="AF62" s="199"/>
      <c r="AG62" s="200"/>
      <c r="AH62" s="67"/>
    </row>
    <row r="63" spans="1:34" ht="11" customHeight="1" x14ac:dyDescent="0.2">
      <c r="A63" s="197"/>
      <c r="B63" s="66"/>
      <c r="C63" s="198"/>
      <c r="D63" s="64"/>
      <c r="E63" s="252"/>
      <c r="F63" s="247"/>
      <c r="G63" s="248"/>
      <c r="H63" s="246"/>
      <c r="I63" s="247"/>
      <c r="J63" s="248"/>
      <c r="K63" s="246"/>
      <c r="L63" s="247"/>
      <c r="M63" s="248"/>
      <c r="N63" s="246"/>
      <c r="O63" s="247"/>
      <c r="P63" s="248"/>
      <c r="Q63" s="246"/>
      <c r="R63" s="247"/>
      <c r="S63" s="248"/>
      <c r="T63" s="246"/>
      <c r="U63" s="247"/>
      <c r="V63" s="248"/>
      <c r="W63" s="246"/>
      <c r="X63" s="247"/>
      <c r="Y63" s="248"/>
      <c r="Z63" s="249" t="e">
        <f t="shared" si="3"/>
        <v>#DIV/0!</v>
      </c>
      <c r="AA63" s="250"/>
      <c r="AB63" s="251"/>
      <c r="AC63" s="246"/>
      <c r="AD63" s="247"/>
      <c r="AE63" s="248"/>
      <c r="AF63" s="199"/>
      <c r="AG63" s="200"/>
      <c r="AH63" s="67"/>
    </row>
    <row r="64" spans="1:34" ht="11" customHeight="1" x14ac:dyDescent="0.2">
      <c r="A64" s="197"/>
      <c r="B64" s="66"/>
      <c r="C64" s="198"/>
      <c r="D64" s="64"/>
      <c r="E64" s="252"/>
      <c r="F64" s="247"/>
      <c r="G64" s="248"/>
      <c r="H64" s="246"/>
      <c r="I64" s="247"/>
      <c r="J64" s="248"/>
      <c r="K64" s="246"/>
      <c r="L64" s="247"/>
      <c r="M64" s="248"/>
      <c r="N64" s="246"/>
      <c r="O64" s="247"/>
      <c r="P64" s="248"/>
      <c r="Q64" s="246"/>
      <c r="R64" s="247"/>
      <c r="S64" s="248"/>
      <c r="T64" s="246"/>
      <c r="U64" s="247"/>
      <c r="V64" s="248"/>
      <c r="W64" s="246"/>
      <c r="X64" s="247"/>
      <c r="Y64" s="248"/>
      <c r="Z64" s="249" t="e">
        <f t="shared" si="3"/>
        <v>#DIV/0!</v>
      </c>
      <c r="AA64" s="250"/>
      <c r="AB64" s="251"/>
      <c r="AC64" s="246"/>
      <c r="AD64" s="247"/>
      <c r="AE64" s="248"/>
      <c r="AF64" s="199"/>
      <c r="AG64" s="200"/>
      <c r="AH64" s="67"/>
    </row>
    <row r="65" spans="1:35" ht="11" customHeight="1" x14ac:dyDescent="0.2">
      <c r="A65" s="197"/>
      <c r="B65" s="66"/>
      <c r="C65" s="198"/>
      <c r="D65" s="64"/>
      <c r="E65" s="252"/>
      <c r="F65" s="247"/>
      <c r="G65" s="248"/>
      <c r="H65" s="246"/>
      <c r="I65" s="247"/>
      <c r="J65" s="248"/>
      <c r="K65" s="246"/>
      <c r="L65" s="247"/>
      <c r="M65" s="248"/>
      <c r="N65" s="246"/>
      <c r="O65" s="247"/>
      <c r="P65" s="248"/>
      <c r="Q65" s="246"/>
      <c r="R65" s="247"/>
      <c r="S65" s="248"/>
      <c r="T65" s="246"/>
      <c r="U65" s="247"/>
      <c r="V65" s="248"/>
      <c r="W65" s="246"/>
      <c r="X65" s="247"/>
      <c r="Y65" s="248"/>
      <c r="Z65" s="249" t="e">
        <f t="shared" si="3"/>
        <v>#DIV/0!</v>
      </c>
      <c r="AA65" s="250"/>
      <c r="AB65" s="251"/>
      <c r="AC65" s="246"/>
      <c r="AD65" s="247"/>
      <c r="AE65" s="248"/>
      <c r="AF65" s="199"/>
      <c r="AG65" s="200"/>
      <c r="AH65" s="67"/>
    </row>
    <row r="66" spans="1:35" ht="11" customHeight="1" x14ac:dyDescent="0.2">
      <c r="A66" s="197"/>
      <c r="B66" s="66"/>
      <c r="C66" s="198"/>
      <c r="D66" s="64"/>
      <c r="E66" s="252"/>
      <c r="F66" s="247"/>
      <c r="G66" s="248"/>
      <c r="H66" s="246"/>
      <c r="I66" s="247"/>
      <c r="J66" s="248"/>
      <c r="K66" s="246"/>
      <c r="L66" s="247"/>
      <c r="M66" s="248"/>
      <c r="N66" s="246"/>
      <c r="O66" s="247"/>
      <c r="P66" s="248"/>
      <c r="Q66" s="246"/>
      <c r="R66" s="247"/>
      <c r="S66" s="248"/>
      <c r="T66" s="246"/>
      <c r="U66" s="247"/>
      <c r="V66" s="248"/>
      <c r="W66" s="246"/>
      <c r="X66" s="247"/>
      <c r="Y66" s="248"/>
      <c r="Z66" s="249" t="e">
        <f t="shared" si="3"/>
        <v>#DIV/0!</v>
      </c>
      <c r="AA66" s="250"/>
      <c r="AB66" s="251"/>
      <c r="AC66" s="246"/>
      <c r="AD66" s="247"/>
      <c r="AE66" s="248"/>
      <c r="AF66" s="199"/>
      <c r="AG66" s="200"/>
      <c r="AH66" s="67"/>
    </row>
    <row r="67" spans="1:35" ht="11" customHeight="1" x14ac:dyDescent="0.2">
      <c r="A67" s="197"/>
      <c r="B67" s="66"/>
      <c r="C67" s="198"/>
      <c r="D67" s="64"/>
      <c r="E67" s="252"/>
      <c r="F67" s="247"/>
      <c r="G67" s="248"/>
      <c r="H67" s="246"/>
      <c r="I67" s="247"/>
      <c r="J67" s="248"/>
      <c r="K67" s="246"/>
      <c r="L67" s="247"/>
      <c r="M67" s="248"/>
      <c r="N67" s="246"/>
      <c r="O67" s="247"/>
      <c r="P67" s="248"/>
      <c r="Q67" s="246"/>
      <c r="R67" s="247"/>
      <c r="S67" s="248"/>
      <c r="T67" s="246"/>
      <c r="U67" s="247"/>
      <c r="V67" s="248"/>
      <c r="W67" s="246"/>
      <c r="X67" s="247"/>
      <c r="Y67" s="248"/>
      <c r="Z67" s="249" t="e">
        <f t="shared" si="3"/>
        <v>#DIV/0!</v>
      </c>
      <c r="AA67" s="250"/>
      <c r="AB67" s="251"/>
      <c r="AC67" s="246"/>
      <c r="AD67" s="247"/>
      <c r="AE67" s="248"/>
      <c r="AF67" s="199"/>
      <c r="AG67" s="200"/>
      <c r="AH67" s="67"/>
    </row>
    <row r="68" spans="1:35" ht="11" customHeight="1" x14ac:dyDescent="0.2">
      <c r="A68" s="24"/>
      <c r="B68" s="144"/>
      <c r="C68" s="31"/>
      <c r="D68" s="31"/>
      <c r="E68" s="273"/>
      <c r="F68" s="273"/>
      <c r="G68" s="244"/>
      <c r="H68" s="230"/>
      <c r="I68" s="231"/>
      <c r="J68" s="262"/>
      <c r="K68" s="230"/>
      <c r="L68" s="231"/>
      <c r="M68" s="262"/>
      <c r="N68" s="230"/>
      <c r="O68" s="231"/>
      <c r="P68" s="262"/>
      <c r="Q68" s="275"/>
      <c r="R68" s="231"/>
      <c r="S68" s="276"/>
      <c r="T68" s="230"/>
      <c r="U68" s="231"/>
      <c r="V68" s="262"/>
      <c r="W68" s="230"/>
      <c r="X68" s="231"/>
      <c r="Y68" s="262"/>
      <c r="Z68" s="266" t="e">
        <f t="shared" si="3"/>
        <v>#DIV/0!</v>
      </c>
      <c r="AA68" s="267"/>
      <c r="AB68" s="268"/>
      <c r="AC68" s="230"/>
      <c r="AD68" s="231"/>
      <c r="AE68" s="262"/>
      <c r="AF68" s="166"/>
      <c r="AG68" s="166"/>
      <c r="AH68" s="145"/>
    </row>
    <row r="69" spans="1:35" ht="11" hidden="1" customHeight="1" x14ac:dyDescent="0.2"/>
    <row r="70" spans="1:35" ht="11" hidden="1" customHeight="1" x14ac:dyDescent="0.2"/>
    <row r="71" spans="1:35" ht="11" hidden="1" customHeight="1" x14ac:dyDescent="0.2"/>
    <row r="72" spans="1:35" ht="11" hidden="1" customHeight="1" x14ac:dyDescent="0.2"/>
    <row r="73" spans="1:35" ht="11" hidden="1" customHeight="1" x14ac:dyDescent="0.2"/>
    <row r="74" spans="1:35" ht="11" hidden="1" customHeight="1" x14ac:dyDescent="0.2"/>
    <row r="75" spans="1:35" ht="11" hidden="1" customHeight="1" x14ac:dyDescent="0.2"/>
    <row r="76" spans="1:35" ht="11" customHeight="1" x14ac:dyDescent="0.2">
      <c r="A76" s="26"/>
      <c r="B76" s="26"/>
      <c r="C76" s="25"/>
      <c r="D76" s="25"/>
      <c r="E76" s="25"/>
      <c r="F76" s="25"/>
      <c r="G76" s="25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8"/>
      <c r="AB76" s="28"/>
      <c r="AC76" s="68"/>
      <c r="AD76" s="25"/>
      <c r="AE76" s="25"/>
      <c r="AF76" s="28"/>
      <c r="AG76" s="28"/>
      <c r="AH76" s="28"/>
      <c r="AI76" s="28"/>
    </row>
    <row r="77" spans="1:35" ht="11" customHeight="1" x14ac:dyDescent="0.2">
      <c r="A77" s="148" t="s">
        <v>72</v>
      </c>
      <c r="B77" s="149" t="s">
        <v>100</v>
      </c>
      <c r="C77" s="37" t="s">
        <v>101</v>
      </c>
      <c r="D77" s="25"/>
      <c r="E77" s="219" t="s">
        <v>102</v>
      </c>
      <c r="F77" s="220"/>
      <c r="G77" s="220" t="s">
        <v>103</v>
      </c>
      <c r="H77" s="220"/>
      <c r="I77" s="221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8"/>
      <c r="AB77" s="28"/>
      <c r="AC77" s="68"/>
      <c r="AD77" s="25"/>
      <c r="AE77" s="25"/>
      <c r="AF77" s="28"/>
      <c r="AG77" s="28"/>
      <c r="AH77" s="28"/>
      <c r="AI77" s="28"/>
    </row>
    <row r="78" spans="1:35" ht="11" customHeight="1" x14ac:dyDescent="0.2">
      <c r="A78" s="193">
        <f>AH51+AH57</f>
        <v>0</v>
      </c>
      <c r="B78" s="144"/>
      <c r="C78" s="170">
        <f>A78*(B78/10)</f>
        <v>0</v>
      </c>
      <c r="D78" s="25"/>
      <c r="E78" s="230"/>
      <c r="F78" s="231"/>
      <c r="G78" s="232" t="e">
        <f>A78/E78</f>
        <v>#DIV/0!</v>
      </c>
      <c r="H78" s="232"/>
      <c r="I78" s="233"/>
      <c r="J78" s="70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8"/>
      <c r="AB78" s="28"/>
      <c r="AC78" s="68"/>
      <c r="AD78" s="25"/>
      <c r="AE78" s="25"/>
      <c r="AF78" s="28"/>
      <c r="AG78" s="28"/>
      <c r="AH78" s="28"/>
      <c r="AI78" s="28"/>
    </row>
    <row r="79" spans="1:35" ht="11" customHeight="1" x14ac:dyDescent="0.2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5" ht="11" customHeight="1" x14ac:dyDescent="0.2">
      <c r="A80" s="234" t="s">
        <v>104</v>
      </c>
      <c r="B80" s="235"/>
      <c r="C80" s="149" t="s">
        <v>105</v>
      </c>
      <c r="D80" s="18"/>
      <c r="E80" s="236"/>
      <c r="F80" s="237"/>
      <c r="G80" s="25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35" ht="11" customHeight="1" x14ac:dyDescent="0.2">
      <c r="A81" s="238"/>
      <c r="B81" s="239"/>
      <c r="C81" s="141" t="s">
        <v>106</v>
      </c>
      <c r="D81" s="23"/>
      <c r="E81" s="240"/>
      <c r="F81" s="241"/>
      <c r="G81" s="25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35" ht="11" customHeight="1" x14ac:dyDescent="0.2">
      <c r="A82" s="242"/>
      <c r="B82" s="243"/>
      <c r="C82" s="144" t="s">
        <v>46</v>
      </c>
      <c r="D82" s="31"/>
      <c r="E82" s="244"/>
      <c r="F82" s="245"/>
      <c r="G82" s="25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35" ht="11" customHeight="1" x14ac:dyDescent="0.2">
      <c r="A83" s="26"/>
      <c r="C83" s="26"/>
      <c r="D83" s="25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35" ht="11" customHeight="1" x14ac:dyDescent="0.2">
      <c r="A84" s="16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35" ht="11" customHeight="1" x14ac:dyDescent="0.2">
      <c r="A85" s="16" t="s">
        <v>107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</row>
    <row r="86" spans="1:35" ht="11" customHeight="1" x14ac:dyDescent="0.2">
      <c r="A86" s="73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</row>
    <row r="87" spans="1:35" ht="11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9" spans="1:35" ht="11" customHeight="1" x14ac:dyDescent="0.2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35" ht="11" customHeight="1" x14ac:dyDescent="0.2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35" ht="11" customHeight="1" x14ac:dyDescent="0.2">
      <c r="A91" s="16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35" ht="11" customHeight="1" x14ac:dyDescent="0.2">
      <c r="A92" s="16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35" ht="11" customHeight="1" x14ac:dyDescent="0.2">
      <c r="A93" s="16"/>
      <c r="B93" s="16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35" ht="11" customHeight="1" x14ac:dyDescent="0.2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35" ht="11" customHeight="1" x14ac:dyDescent="0.2">
      <c r="A95" s="16"/>
      <c r="B95" s="16"/>
      <c r="C95" s="17"/>
      <c r="D95" s="154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35" ht="11" customHeight="1" x14ac:dyDescent="0.2">
      <c r="A96" s="16"/>
      <c r="B96" s="16"/>
      <c r="C96" s="17"/>
      <c r="D96" s="154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35" ht="11" customHeight="1" x14ac:dyDescent="0.2">
      <c r="A97" s="17"/>
      <c r="B97" s="16"/>
      <c r="C97" s="17"/>
      <c r="D97" s="15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35" ht="11" customHeight="1" x14ac:dyDescent="0.2">
      <c r="A98" s="16"/>
      <c r="B98" s="17"/>
      <c r="C98" s="17"/>
      <c r="D98" s="154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35" ht="11" customHeight="1" x14ac:dyDescent="0.2">
      <c r="A99" s="17"/>
      <c r="B99" s="16"/>
      <c r="C99" s="17"/>
      <c r="D99" s="154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35" ht="11" customHeight="1" x14ac:dyDescent="0.2">
      <c r="A100" s="17"/>
      <c r="B100" s="16"/>
      <c r="C100" s="17"/>
      <c r="D100" s="155"/>
      <c r="E100" s="1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35" ht="11" customHeight="1" x14ac:dyDescent="0.2">
      <c r="A101" s="16"/>
      <c r="B101" s="16"/>
      <c r="C101" s="17"/>
      <c r="D101" s="154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35" ht="11" customHeight="1" x14ac:dyDescent="0.2">
      <c r="A102" s="17"/>
      <c r="B102" s="16"/>
      <c r="C102" s="17"/>
      <c r="D102" s="154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35" ht="11" customHeight="1" x14ac:dyDescent="0.2">
      <c r="A103" s="17"/>
      <c r="B103" s="16"/>
      <c r="C103" s="17"/>
      <c r="D103" s="154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35" ht="11" customHeight="1" x14ac:dyDescent="0.2">
      <c r="A104" s="17"/>
      <c r="B104" s="16"/>
      <c r="C104" s="17"/>
      <c r="D104" s="155"/>
      <c r="E104" s="16"/>
      <c r="F104" s="16"/>
      <c r="G104" s="16"/>
      <c r="H104" s="229"/>
      <c r="I104" s="229"/>
      <c r="J104" s="139"/>
      <c r="K104" s="229"/>
      <c r="L104" s="229"/>
      <c r="M104" s="139"/>
      <c r="N104" s="229"/>
      <c r="O104" s="229"/>
      <c r="P104" s="139"/>
      <c r="Q104" s="229"/>
      <c r="R104" s="229"/>
      <c r="S104" s="139"/>
      <c r="T104" s="229"/>
      <c r="U104" s="229"/>
      <c r="V104" s="139"/>
      <c r="W104" s="229"/>
      <c r="X104" s="229"/>
      <c r="Y104" s="139"/>
      <c r="Z104" s="229"/>
      <c r="AA104" s="229"/>
      <c r="AB104" s="139"/>
      <c r="AC104" s="229"/>
      <c r="AD104" s="229"/>
      <c r="AE104" s="139"/>
      <c r="AF104" s="16"/>
      <c r="AG104" s="16"/>
      <c r="AH104" s="16"/>
      <c r="AI104" s="16"/>
    </row>
    <row r="105" spans="1:35" ht="11" customHeight="1" x14ac:dyDescent="0.2">
      <c r="A105" s="16"/>
      <c r="B105" s="16"/>
      <c r="C105" s="17"/>
      <c r="D105" s="154"/>
      <c r="E105" s="17"/>
      <c r="F105" s="17"/>
      <c r="G105" s="17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5" ht="11" customHeight="1" x14ac:dyDescent="0.2">
      <c r="A106" s="17"/>
      <c r="B106" s="16"/>
      <c r="C106" s="17"/>
      <c r="D106" s="154"/>
      <c r="E106" s="17"/>
      <c r="F106" s="17"/>
      <c r="G106" s="17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17"/>
      <c r="AE106" s="17"/>
    </row>
    <row r="107" spans="1:35" ht="11" customHeight="1" x14ac:dyDescent="0.2">
      <c r="A107" s="17"/>
      <c r="B107" s="16"/>
      <c r="C107" s="17"/>
      <c r="D107" s="154"/>
      <c r="E107" s="17"/>
      <c r="F107" s="17"/>
      <c r="G107" s="17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17"/>
      <c r="AE107" s="17"/>
    </row>
    <row r="108" spans="1:35" ht="11" customHeight="1" x14ac:dyDescent="0.2">
      <c r="A108" s="17"/>
      <c r="B108" s="16"/>
      <c r="C108" s="17"/>
      <c r="D108" s="154"/>
      <c r="E108" s="17"/>
      <c r="F108" s="17"/>
      <c r="G108" s="17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17"/>
      <c r="AE108" s="17"/>
    </row>
    <row r="109" spans="1:35" ht="11" customHeight="1" x14ac:dyDescent="0.2">
      <c r="A109" s="17"/>
      <c r="B109" s="16"/>
      <c r="C109" s="17"/>
      <c r="D109" s="154"/>
      <c r="E109" s="17"/>
      <c r="F109" s="17"/>
      <c r="G109" s="17"/>
      <c r="H109" s="63"/>
      <c r="I109" s="63"/>
      <c r="J109" s="63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5" ht="11" customHeight="1" x14ac:dyDescent="0.2">
      <c r="A110" s="17"/>
      <c r="B110" s="16"/>
      <c r="C110" s="17"/>
      <c r="D110" s="154"/>
      <c r="E110" s="17"/>
      <c r="F110" s="17"/>
      <c r="G110" s="17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17"/>
      <c r="AE110" s="17"/>
    </row>
    <row r="111" spans="1:35" ht="11" customHeight="1" x14ac:dyDescent="0.2">
      <c r="A111" s="17"/>
      <c r="B111" s="16"/>
      <c r="C111" s="17"/>
      <c r="D111" s="154"/>
      <c r="E111" s="17"/>
      <c r="F111" s="17"/>
      <c r="G111" s="17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17"/>
      <c r="AE111" s="17"/>
    </row>
    <row r="112" spans="1:35" ht="11" customHeight="1" x14ac:dyDescent="0.2">
      <c r="A112" s="17"/>
      <c r="B112" s="16"/>
      <c r="C112" s="17"/>
      <c r="D112" s="154"/>
      <c r="E112" s="17"/>
      <c r="F112" s="17"/>
      <c r="G112" s="17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17"/>
      <c r="AE112" s="17"/>
    </row>
    <row r="113" spans="1:31" ht="11" customHeight="1" x14ac:dyDescent="0.2">
      <c r="A113" s="16"/>
      <c r="B113" s="16"/>
      <c r="C113" s="17"/>
      <c r="D113" s="154"/>
      <c r="E113" s="17"/>
      <c r="F113" s="17"/>
      <c r="G113" s="17"/>
      <c r="H113" s="63"/>
      <c r="I113" s="63"/>
      <c r="J113" s="6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1" customHeight="1" x14ac:dyDescent="0.2">
      <c r="A114" s="17"/>
      <c r="B114" s="16"/>
      <c r="C114" s="17"/>
      <c r="D114" s="154"/>
      <c r="E114" s="17"/>
      <c r="F114" s="17"/>
      <c r="G114" s="17"/>
      <c r="H114" s="63"/>
      <c r="I114" s="63"/>
      <c r="J114" s="63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ht="11" customHeight="1" x14ac:dyDescent="0.2">
      <c r="A115" s="17"/>
      <c r="B115" s="16"/>
      <c r="C115" s="17"/>
      <c r="D115" s="154"/>
      <c r="E115" s="17"/>
      <c r="F115" s="17"/>
      <c r="G115" s="17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17"/>
      <c r="AE115" s="17"/>
    </row>
    <row r="116" spans="1:31" ht="11" customHeight="1" x14ac:dyDescent="0.2">
      <c r="A116" s="17"/>
      <c r="B116" s="17"/>
      <c r="C116" s="17"/>
      <c r="D116" s="154"/>
      <c r="E116" s="17"/>
      <c r="F116" s="17"/>
      <c r="G116" s="17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17"/>
      <c r="AE116" s="17"/>
    </row>
    <row r="117" spans="1:31" ht="11" customHeight="1" x14ac:dyDescent="0.2">
      <c r="A117" s="17"/>
      <c r="B117" s="16"/>
      <c r="C117" s="17"/>
      <c r="D117" s="154"/>
      <c r="E117" s="17"/>
      <c r="F117" s="17"/>
      <c r="G117" s="17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17"/>
      <c r="AE117" s="17"/>
    </row>
    <row r="118" spans="1:31" ht="11" customHeight="1" x14ac:dyDescent="0.2">
      <c r="A118" s="17"/>
      <c r="B118" s="16"/>
      <c r="C118" s="17"/>
      <c r="D118" s="154"/>
      <c r="E118" s="17"/>
      <c r="F118" s="17"/>
      <c r="G118" s="17"/>
      <c r="H118" s="63"/>
      <c r="I118" s="63"/>
      <c r="J118" s="6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1" customHeight="1" x14ac:dyDescent="0.2">
      <c r="A119" s="17"/>
      <c r="B119" s="16"/>
      <c r="C119" s="17"/>
      <c r="D119" s="154"/>
      <c r="E119" s="17"/>
      <c r="F119" s="17"/>
      <c r="G119" s="17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17"/>
      <c r="AE119" s="17"/>
    </row>
    <row r="120" spans="1:31" ht="11" customHeight="1" x14ac:dyDescent="0.2">
      <c r="A120" s="17"/>
      <c r="B120" s="16"/>
      <c r="C120" s="17"/>
      <c r="D120" s="154"/>
      <c r="E120" s="17"/>
      <c r="F120" s="17"/>
      <c r="G120" s="17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17"/>
      <c r="AE120" s="17"/>
    </row>
    <row r="121" spans="1:31" ht="11" customHeight="1" x14ac:dyDescent="0.2">
      <c r="A121" s="17"/>
      <c r="B121" s="16"/>
      <c r="C121" s="17"/>
      <c r="D121" s="154"/>
      <c r="E121" s="17"/>
      <c r="F121" s="17"/>
      <c r="G121" s="17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17"/>
      <c r="AE121" s="17"/>
    </row>
    <row r="122" spans="1:31" ht="11" customHeight="1" x14ac:dyDescent="0.2">
      <c r="A122" s="17"/>
      <c r="B122" s="16"/>
      <c r="C122" s="17"/>
      <c r="D122" s="154"/>
      <c r="E122" s="17"/>
      <c r="F122" s="17"/>
      <c r="G122" s="17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17"/>
      <c r="AE122" s="17"/>
    </row>
    <row r="123" spans="1:31" ht="11" customHeight="1" x14ac:dyDescent="0.2">
      <c r="A123" s="17"/>
      <c r="B123" s="16"/>
      <c r="C123" s="17"/>
      <c r="D123" s="154"/>
      <c r="E123" s="17"/>
      <c r="F123" s="17"/>
      <c r="G123" s="17"/>
      <c r="H123" s="63"/>
      <c r="I123" s="63"/>
      <c r="J123" s="63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1" customHeight="1" x14ac:dyDescent="0.2">
      <c r="A124" s="17"/>
      <c r="B124" s="16"/>
      <c r="C124" s="17"/>
      <c r="D124" s="154"/>
      <c r="E124" s="17"/>
      <c r="F124" s="17"/>
      <c r="G124" s="17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17"/>
      <c r="AE124" s="17"/>
    </row>
    <row r="125" spans="1:31" ht="11" customHeight="1" x14ac:dyDescent="0.2">
      <c r="A125" s="17"/>
      <c r="B125" s="16"/>
      <c r="C125" s="17"/>
      <c r="D125" s="154"/>
      <c r="E125" s="17"/>
      <c r="F125" s="17"/>
      <c r="G125" s="17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17"/>
      <c r="AE125" s="17"/>
    </row>
    <row r="126" spans="1:31" ht="11" customHeight="1" x14ac:dyDescent="0.2">
      <c r="A126" s="17"/>
      <c r="B126" s="16"/>
      <c r="C126" s="17"/>
      <c r="D126" s="154"/>
      <c r="E126" s="17"/>
      <c r="F126" s="17"/>
      <c r="G126" s="17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17"/>
      <c r="AE126" s="17"/>
    </row>
    <row r="127" spans="1:31" ht="11" customHeight="1" x14ac:dyDescent="0.2">
      <c r="A127" s="16"/>
      <c r="B127" s="16"/>
      <c r="C127" s="17"/>
      <c r="D127" s="154"/>
      <c r="E127" s="17"/>
      <c r="F127" s="17"/>
      <c r="G127" s="17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C127" s="75"/>
      <c r="AD127" s="17"/>
      <c r="AE127" s="17"/>
    </row>
    <row r="128" spans="1:31" ht="11" customHeight="1" x14ac:dyDescent="0.2">
      <c r="A128" s="16"/>
      <c r="B128" s="16"/>
      <c r="C128" s="17"/>
      <c r="D128" s="154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</row>
    <row r="129" spans="1:20" ht="11" customHeight="1" x14ac:dyDescent="0.2">
      <c r="A129" s="16"/>
      <c r="B129" s="16"/>
      <c r="C129" s="17"/>
      <c r="D129" s="154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11" customHeight="1" x14ac:dyDescent="0.2">
      <c r="A130" s="16"/>
      <c r="B130" s="16"/>
      <c r="C130" s="17"/>
      <c r="D130" s="154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ht="11" customHeight="1" x14ac:dyDescent="0.2">
      <c r="A131" s="16"/>
      <c r="B131" s="16"/>
      <c r="C131" s="17"/>
      <c r="D131" s="154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ht="11" customHeight="1" x14ac:dyDescent="0.2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ht="11" customHeight="1" x14ac:dyDescent="0.2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ht="11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11" customHeight="1" x14ac:dyDescent="0.2">
      <c r="A135" s="16"/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ht="11" customHeight="1" x14ac:dyDescent="0.2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ht="11" customHeight="1" x14ac:dyDescent="0.2">
      <c r="A137" s="16"/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11" customHeight="1" x14ac:dyDescent="0.2">
      <c r="A138" s="16"/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ht="11" customHeight="1" x14ac:dyDescent="0.2">
      <c r="A139" s="16"/>
      <c r="B139" s="16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11" customHeight="1" x14ac:dyDescent="0.2">
      <c r="A140" s="16"/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11" customHeight="1" x14ac:dyDescent="0.2">
      <c r="A141" s="16"/>
      <c r="B141" s="1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11" customHeight="1" x14ac:dyDescent="0.2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ht="11" customHeight="1" x14ac:dyDescent="0.2">
      <c r="A143" s="17"/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11" customHeight="1" x14ac:dyDescent="0.2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35" ht="11" customHeight="1" x14ac:dyDescent="0.2">
      <c r="A145" s="17"/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35" ht="11" customHeight="1" x14ac:dyDescent="0.2">
      <c r="A146" s="17"/>
      <c r="B146" s="16"/>
      <c r="C146" s="17"/>
      <c r="D146" s="16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35" ht="11" customHeight="1" x14ac:dyDescent="0.2">
      <c r="A147" s="16"/>
      <c r="B147" s="16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35" ht="11" customHeight="1" x14ac:dyDescent="0.2">
      <c r="A148" s="17"/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35" ht="11" customHeight="1" x14ac:dyDescent="0.2">
      <c r="A149" s="17"/>
      <c r="B149" s="16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35" ht="11" customHeight="1" x14ac:dyDescent="0.2">
      <c r="A150" s="17"/>
      <c r="B150" s="16"/>
      <c r="C150" s="17"/>
      <c r="D150" s="16"/>
      <c r="E150" s="16"/>
      <c r="F150" s="16"/>
      <c r="G150" s="16"/>
      <c r="H150" s="229"/>
      <c r="I150" s="229"/>
      <c r="J150" s="139"/>
      <c r="K150" s="229"/>
      <c r="L150" s="229"/>
      <c r="M150" s="139"/>
      <c r="N150" s="229"/>
      <c r="O150" s="229"/>
      <c r="P150" s="139"/>
      <c r="Q150" s="229"/>
      <c r="R150" s="229"/>
      <c r="S150" s="139"/>
      <c r="T150" s="229"/>
      <c r="U150" s="229"/>
      <c r="V150" s="139"/>
      <c r="W150" s="229"/>
      <c r="X150" s="229"/>
      <c r="Y150" s="139"/>
      <c r="Z150" s="229"/>
      <c r="AA150" s="229"/>
      <c r="AB150" s="139"/>
      <c r="AC150" s="229"/>
      <c r="AD150" s="229"/>
      <c r="AE150" s="139"/>
      <c r="AF150" s="16"/>
      <c r="AG150" s="16"/>
      <c r="AH150" s="16"/>
      <c r="AI150" s="16"/>
    </row>
    <row r="151" spans="1:35" ht="11" customHeight="1" x14ac:dyDescent="0.2">
      <c r="A151" s="16"/>
      <c r="B151" s="16"/>
      <c r="C151" s="17"/>
      <c r="D151" s="74"/>
      <c r="E151" s="17"/>
      <c r="F151" s="17"/>
      <c r="G151" s="17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5" ht="11" customHeight="1" x14ac:dyDescent="0.2">
      <c r="A152" s="17"/>
      <c r="B152" s="16"/>
      <c r="C152" s="17"/>
      <c r="D152" s="74"/>
      <c r="E152" s="17"/>
      <c r="F152" s="17"/>
      <c r="G152" s="17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17"/>
      <c r="AE152" s="17"/>
    </row>
    <row r="153" spans="1:35" ht="11" customHeight="1" x14ac:dyDescent="0.2">
      <c r="A153" s="17"/>
      <c r="B153" s="16"/>
      <c r="C153" s="17"/>
      <c r="D153" s="74"/>
      <c r="E153" s="17"/>
      <c r="F153" s="17"/>
      <c r="G153" s="17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17"/>
      <c r="AE153" s="17"/>
    </row>
    <row r="154" spans="1:35" ht="11" customHeight="1" x14ac:dyDescent="0.2">
      <c r="A154" s="17"/>
      <c r="B154" s="16"/>
      <c r="C154" s="17"/>
      <c r="D154" s="17"/>
      <c r="E154" s="17"/>
      <c r="F154" s="17"/>
      <c r="G154" s="17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17"/>
      <c r="AE154" s="17"/>
    </row>
    <row r="155" spans="1:35" ht="11" customHeight="1" x14ac:dyDescent="0.2">
      <c r="A155" s="17"/>
      <c r="B155" s="16"/>
      <c r="C155" s="17"/>
      <c r="D155" s="17"/>
      <c r="E155" s="17"/>
      <c r="F155" s="17"/>
      <c r="G155" s="17"/>
      <c r="H155" s="63"/>
      <c r="I155" s="63"/>
      <c r="J155" s="63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5" ht="11" customHeight="1" x14ac:dyDescent="0.2">
      <c r="A156" s="17"/>
      <c r="B156" s="16"/>
      <c r="C156" s="17"/>
      <c r="D156" s="17"/>
      <c r="E156" s="17"/>
      <c r="F156" s="17"/>
      <c r="G156" s="17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17"/>
      <c r="AE156" s="17"/>
    </row>
    <row r="157" spans="1:35" ht="11" customHeight="1" x14ac:dyDescent="0.2">
      <c r="A157" s="17"/>
      <c r="B157" s="16"/>
      <c r="C157" s="17"/>
      <c r="D157" s="17"/>
      <c r="E157" s="17"/>
      <c r="F157" s="17"/>
      <c r="G157" s="17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17"/>
      <c r="AE157" s="17"/>
    </row>
    <row r="158" spans="1:35" ht="11" customHeight="1" x14ac:dyDescent="0.2">
      <c r="A158" s="17"/>
      <c r="B158" s="16"/>
      <c r="C158" s="17"/>
      <c r="D158" s="17"/>
      <c r="E158" s="17"/>
      <c r="F158" s="17"/>
      <c r="G158" s="17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17"/>
      <c r="AE158" s="17"/>
    </row>
    <row r="159" spans="1:35" ht="11" customHeight="1" x14ac:dyDescent="0.2">
      <c r="A159" s="16"/>
      <c r="B159" s="16"/>
      <c r="C159" s="17"/>
      <c r="D159" s="17"/>
      <c r="E159" s="17"/>
      <c r="F159" s="17"/>
      <c r="G159" s="17"/>
      <c r="H159" s="63"/>
      <c r="I159" s="63"/>
      <c r="J159" s="63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5" ht="11" customHeight="1" x14ac:dyDescent="0.2">
      <c r="A160" s="17"/>
      <c r="B160" s="16"/>
      <c r="C160" s="17"/>
      <c r="D160" s="17"/>
      <c r="E160" s="17"/>
      <c r="F160" s="17"/>
      <c r="G160" s="17"/>
      <c r="H160" s="63"/>
      <c r="I160" s="63"/>
      <c r="J160" s="63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</row>
    <row r="161" spans="1:31" ht="11" customHeight="1" x14ac:dyDescent="0.2">
      <c r="A161" s="17"/>
      <c r="B161" s="16"/>
      <c r="C161" s="17"/>
      <c r="D161" s="17"/>
      <c r="E161" s="17"/>
      <c r="F161" s="17"/>
      <c r="G161" s="17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17"/>
      <c r="AE161" s="17"/>
    </row>
    <row r="162" spans="1:31" ht="11" customHeight="1" x14ac:dyDescent="0.2">
      <c r="A162" s="17"/>
      <c r="B162" s="17"/>
      <c r="C162" s="17"/>
      <c r="D162" s="17"/>
      <c r="E162" s="17"/>
      <c r="F162" s="17"/>
      <c r="G162" s="17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17"/>
      <c r="AE162" s="17"/>
    </row>
    <row r="163" spans="1:31" ht="11" customHeight="1" x14ac:dyDescent="0.2">
      <c r="A163" s="17"/>
      <c r="B163" s="16"/>
      <c r="C163" s="17"/>
      <c r="D163" s="17"/>
      <c r="E163" s="17"/>
      <c r="F163" s="17"/>
      <c r="G163" s="17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17"/>
      <c r="AE163" s="17"/>
    </row>
    <row r="164" spans="1:31" ht="11" customHeight="1" x14ac:dyDescent="0.2">
      <c r="A164" s="17"/>
      <c r="B164" s="16"/>
      <c r="C164" s="17"/>
      <c r="D164" s="17"/>
      <c r="E164" s="17"/>
      <c r="F164" s="17"/>
      <c r="G164" s="17"/>
      <c r="H164" s="63"/>
      <c r="I164" s="63"/>
      <c r="J164" s="63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1" customHeight="1" x14ac:dyDescent="0.2">
      <c r="A165" s="17"/>
      <c r="B165" s="16"/>
      <c r="C165" s="17"/>
      <c r="D165" s="17"/>
      <c r="E165" s="17"/>
      <c r="F165" s="17"/>
      <c r="G165" s="17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17"/>
      <c r="AE165" s="17"/>
    </row>
    <row r="166" spans="1:31" ht="11" customHeight="1" x14ac:dyDescent="0.2">
      <c r="A166" s="17"/>
      <c r="B166" s="16"/>
      <c r="C166" s="17"/>
      <c r="D166" s="17"/>
      <c r="E166" s="17"/>
      <c r="F166" s="17"/>
      <c r="G166" s="17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17"/>
      <c r="AE166" s="17"/>
    </row>
    <row r="167" spans="1:31" ht="11" customHeight="1" x14ac:dyDescent="0.2">
      <c r="A167" s="17"/>
      <c r="B167" s="16"/>
      <c r="C167" s="17"/>
      <c r="D167" s="17"/>
      <c r="E167" s="17"/>
      <c r="F167" s="17"/>
      <c r="G167" s="17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17"/>
      <c r="AE167" s="17"/>
    </row>
    <row r="168" spans="1:31" ht="11" customHeight="1" x14ac:dyDescent="0.2">
      <c r="A168" s="17"/>
      <c r="B168" s="16"/>
      <c r="C168" s="17"/>
      <c r="D168" s="17"/>
      <c r="E168" s="17"/>
      <c r="F168" s="17"/>
      <c r="G168" s="17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17"/>
      <c r="AE168" s="17"/>
    </row>
    <row r="169" spans="1:31" ht="11" customHeight="1" x14ac:dyDescent="0.2">
      <c r="A169" s="17"/>
      <c r="B169" s="16"/>
      <c r="C169" s="17"/>
      <c r="D169" s="17"/>
      <c r="E169" s="17"/>
      <c r="F169" s="17"/>
      <c r="G169" s="17"/>
      <c r="H169" s="63"/>
      <c r="I169" s="63"/>
      <c r="J169" s="63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1" customHeight="1" x14ac:dyDescent="0.2">
      <c r="A170" s="17"/>
      <c r="B170" s="16"/>
      <c r="C170" s="17"/>
      <c r="D170" s="17"/>
      <c r="E170" s="17"/>
      <c r="F170" s="17"/>
      <c r="G170" s="17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17"/>
      <c r="AE170" s="17"/>
    </row>
    <row r="171" spans="1:31" ht="11" customHeight="1" x14ac:dyDescent="0.2">
      <c r="A171" s="17"/>
      <c r="B171" s="16"/>
      <c r="C171" s="17"/>
      <c r="D171" s="17"/>
      <c r="E171" s="17"/>
      <c r="F171" s="17"/>
      <c r="G171" s="17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17"/>
      <c r="AE171" s="17"/>
    </row>
    <row r="172" spans="1:31" ht="11" customHeight="1" x14ac:dyDescent="0.2">
      <c r="A172" s="17"/>
      <c r="B172" s="16"/>
      <c r="C172" s="17"/>
      <c r="D172" s="17"/>
      <c r="E172" s="17"/>
      <c r="F172" s="17"/>
      <c r="G172" s="17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17"/>
      <c r="AE172" s="17"/>
    </row>
    <row r="173" spans="1:31" ht="11" customHeight="1" x14ac:dyDescent="0.2">
      <c r="A173" s="16"/>
      <c r="B173" s="16"/>
      <c r="C173" s="17"/>
      <c r="D173" s="17"/>
      <c r="E173" s="17"/>
      <c r="F173" s="17"/>
      <c r="G173" s="17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C173" s="75"/>
      <c r="AD173" s="17"/>
      <c r="AE173" s="17"/>
    </row>
    <row r="174" spans="1:31" ht="11" customHeight="1" x14ac:dyDescent="0.2">
      <c r="A174" s="16"/>
      <c r="B174" s="16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</row>
    <row r="175" spans="1:31" ht="11" customHeight="1" x14ac:dyDescent="0.2">
      <c r="A175" s="16"/>
      <c r="B175" s="16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31" ht="11" customHeight="1" x14ac:dyDescent="0.2">
      <c r="A176" s="16"/>
      <c r="B176" s="16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ht="11" customHeight="1" x14ac:dyDescent="0.2">
      <c r="A177" s="16"/>
      <c r="B177" s="16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ht="11" customHeight="1" x14ac:dyDescent="0.2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ht="11" customHeight="1" x14ac:dyDescent="0.2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ht="11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</sheetData>
  <mergeCells count="193">
    <mergeCell ref="K61:M61"/>
    <mergeCell ref="K60:M60"/>
    <mergeCell ref="K59:M59"/>
    <mergeCell ref="K58:M58"/>
    <mergeCell ref="K57:M57"/>
    <mergeCell ref="K56:M56"/>
    <mergeCell ref="Q68:S68"/>
    <mergeCell ref="Q53:S53"/>
    <mergeCell ref="Q54:S54"/>
    <mergeCell ref="Q55:S55"/>
    <mergeCell ref="Q56:S56"/>
    <mergeCell ref="Q57:S57"/>
    <mergeCell ref="Q58:S58"/>
    <mergeCell ref="Q59:S59"/>
    <mergeCell ref="Q60:S60"/>
    <mergeCell ref="Q61:S61"/>
    <mergeCell ref="K62:M62"/>
    <mergeCell ref="E59:G59"/>
    <mergeCell ref="E60:G60"/>
    <mergeCell ref="E61:G61"/>
    <mergeCell ref="E68:G68"/>
    <mergeCell ref="E53:G53"/>
    <mergeCell ref="N58:P58"/>
    <mergeCell ref="N59:P59"/>
    <mergeCell ref="N60:P60"/>
    <mergeCell ref="N61:P61"/>
    <mergeCell ref="N68:P68"/>
    <mergeCell ref="E54:G54"/>
    <mergeCell ref="E55:G55"/>
    <mergeCell ref="E56:G56"/>
    <mergeCell ref="E57:G57"/>
    <mergeCell ref="E58:G58"/>
    <mergeCell ref="K53:M53"/>
    <mergeCell ref="H53:J53"/>
    <mergeCell ref="K68:M68"/>
    <mergeCell ref="N53:P53"/>
    <mergeCell ref="N54:P54"/>
    <mergeCell ref="N55:P55"/>
    <mergeCell ref="N56:P56"/>
    <mergeCell ref="N57:P57"/>
    <mergeCell ref="E62:G62"/>
    <mergeCell ref="W68:Y68"/>
    <mergeCell ref="T53:V53"/>
    <mergeCell ref="T54:V54"/>
    <mergeCell ref="T55:V55"/>
    <mergeCell ref="T56:V56"/>
    <mergeCell ref="T57:V57"/>
    <mergeCell ref="T58:V58"/>
    <mergeCell ref="T59:V59"/>
    <mergeCell ref="T60:V60"/>
    <mergeCell ref="T61:V61"/>
    <mergeCell ref="T68:V68"/>
    <mergeCell ref="W53:Y53"/>
    <mergeCell ref="W54:Y54"/>
    <mergeCell ref="W55:Y55"/>
    <mergeCell ref="W56:Y56"/>
    <mergeCell ref="W57:Y57"/>
    <mergeCell ref="W58:Y58"/>
    <mergeCell ref="W59:Y59"/>
    <mergeCell ref="W60:Y60"/>
    <mergeCell ref="W61:Y61"/>
    <mergeCell ref="W67:Y67"/>
    <mergeCell ref="W66:Y66"/>
    <mergeCell ref="W65:Y65"/>
    <mergeCell ref="W64:Y64"/>
    <mergeCell ref="AC58:AE58"/>
    <mergeCell ref="AC59:AE59"/>
    <mergeCell ref="AC60:AE60"/>
    <mergeCell ref="AC61:AE61"/>
    <mergeCell ref="AC68:AE68"/>
    <mergeCell ref="Z53:AB53"/>
    <mergeCell ref="Z54:AB54"/>
    <mergeCell ref="Z55:AB55"/>
    <mergeCell ref="Z56:AB56"/>
    <mergeCell ref="Z57:AB57"/>
    <mergeCell ref="AC53:AE53"/>
    <mergeCell ref="AC54:AE54"/>
    <mergeCell ref="AC55:AE55"/>
    <mergeCell ref="AC56:AE56"/>
    <mergeCell ref="AC57:AE57"/>
    <mergeCell ref="Z58:AB58"/>
    <mergeCell ref="Z59:AB59"/>
    <mergeCell ref="Z60:AB60"/>
    <mergeCell ref="Z61:AB61"/>
    <mergeCell ref="Z68:AB68"/>
    <mergeCell ref="Z150:AA150"/>
    <mergeCell ref="AC150:AD150"/>
    <mergeCell ref="T104:U104"/>
    <mergeCell ref="W104:X104"/>
    <mergeCell ref="Z104:AA104"/>
    <mergeCell ref="AC104:AD104"/>
    <mergeCell ref="H150:I150"/>
    <mergeCell ref="K150:L150"/>
    <mergeCell ref="N150:O150"/>
    <mergeCell ref="Q150:R150"/>
    <mergeCell ref="T150:U150"/>
    <mergeCell ref="W150:X150"/>
    <mergeCell ref="A82:B82"/>
    <mergeCell ref="E82:F82"/>
    <mergeCell ref="H104:I104"/>
    <mergeCell ref="K104:L104"/>
    <mergeCell ref="N104:O104"/>
    <mergeCell ref="Q104:R104"/>
    <mergeCell ref="E78:F78"/>
    <mergeCell ref="G78:I78"/>
    <mergeCell ref="A80:B80"/>
    <mergeCell ref="E80:F80"/>
    <mergeCell ref="A81:B81"/>
    <mergeCell ref="E81:F81"/>
    <mergeCell ref="Q24:S24"/>
    <mergeCell ref="T24:V24"/>
    <mergeCell ref="W24:Y24"/>
    <mergeCell ref="Z24:AB24"/>
    <mergeCell ref="AC24:AE24"/>
    <mergeCell ref="E77:F77"/>
    <mergeCell ref="G77:I77"/>
    <mergeCell ref="E19:F19"/>
    <mergeCell ref="E20:F20"/>
    <mergeCell ref="E21:F21"/>
    <mergeCell ref="H24:J24"/>
    <mergeCell ref="K24:M24"/>
    <mergeCell ref="N24:P24"/>
    <mergeCell ref="K55:M55"/>
    <mergeCell ref="K54:M54"/>
    <mergeCell ref="H68:J68"/>
    <mergeCell ref="H61:J61"/>
    <mergeCell ref="H60:J60"/>
    <mergeCell ref="H58:J58"/>
    <mergeCell ref="H59:J59"/>
    <mergeCell ref="H57:J57"/>
    <mergeCell ref="H56:J56"/>
    <mergeCell ref="H55:J55"/>
    <mergeCell ref="H54:J54"/>
    <mergeCell ref="C11:I11"/>
    <mergeCell ref="C12:I12"/>
    <mergeCell ref="C13:I13"/>
    <mergeCell ref="C14:I14"/>
    <mergeCell ref="C15:I15"/>
    <mergeCell ref="E18:F18"/>
    <mergeCell ref="C5:I5"/>
    <mergeCell ref="C6:I6"/>
    <mergeCell ref="C7:I7"/>
    <mergeCell ref="C8:I8"/>
    <mergeCell ref="C9:I9"/>
    <mergeCell ref="C10:I10"/>
    <mergeCell ref="E67:G67"/>
    <mergeCell ref="E66:G66"/>
    <mergeCell ref="E65:G65"/>
    <mergeCell ref="E64:G64"/>
    <mergeCell ref="E63:G63"/>
    <mergeCell ref="K67:M67"/>
    <mergeCell ref="K66:M66"/>
    <mergeCell ref="K65:M65"/>
    <mergeCell ref="K64:M64"/>
    <mergeCell ref="K63:M63"/>
    <mergeCell ref="H67:J67"/>
    <mergeCell ref="H66:J66"/>
    <mergeCell ref="H64:J64"/>
    <mergeCell ref="H65:J65"/>
    <mergeCell ref="H63:J63"/>
    <mergeCell ref="H62:J62"/>
    <mergeCell ref="Q67:S67"/>
    <mergeCell ref="Q66:S66"/>
    <mergeCell ref="Q65:S65"/>
    <mergeCell ref="Q64:S64"/>
    <mergeCell ref="Q63:S63"/>
    <mergeCell ref="Q62:S62"/>
    <mergeCell ref="N67:P67"/>
    <mergeCell ref="N66:P66"/>
    <mergeCell ref="N65:P65"/>
    <mergeCell ref="N64:P64"/>
    <mergeCell ref="N63:P63"/>
    <mergeCell ref="N62:P62"/>
    <mergeCell ref="W63:Y63"/>
    <mergeCell ref="W62:Y62"/>
    <mergeCell ref="T67:V67"/>
    <mergeCell ref="T66:V66"/>
    <mergeCell ref="T65:V65"/>
    <mergeCell ref="T64:V64"/>
    <mergeCell ref="T63:V63"/>
    <mergeCell ref="T62:V62"/>
    <mergeCell ref="AC67:AE67"/>
    <mergeCell ref="AC66:AE66"/>
    <mergeCell ref="AC65:AE65"/>
    <mergeCell ref="AC64:AE64"/>
    <mergeCell ref="AC63:AE63"/>
    <mergeCell ref="AC62:AE62"/>
    <mergeCell ref="Z67:AB67"/>
    <mergeCell ref="Z66:AB66"/>
    <mergeCell ref="Z65:AB65"/>
    <mergeCell ref="Z64:AB64"/>
    <mergeCell ref="Z63:AB63"/>
    <mergeCell ref="Z62:AB62"/>
  </mergeCells>
  <phoneticPr fontId="6" type="noConversion"/>
  <pageMargins left="0.75000000000000011" right="0.75000000000000011" top="1" bottom="1" header="0.5" footer="0.5"/>
  <pageSetup paperSize="9" scale="47" orientation="landscape" horizontalDpi="4294967292" verticalDpi="4294967292"/>
  <colBreaks count="1" manualBreakCount="1">
    <brk id="3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75"/>
  <sheetViews>
    <sheetView topLeftCell="J51" workbookViewId="0">
      <selection activeCell="C62" sqref="C62"/>
    </sheetView>
  </sheetViews>
  <sheetFormatPr baseColWidth="10" defaultRowHeight="16" x14ac:dyDescent="0.2"/>
  <cols>
    <col min="1" max="1" width="18.33203125" customWidth="1"/>
    <col min="2" max="2" width="13.83203125" customWidth="1"/>
    <col min="3" max="3" width="26" customWidth="1"/>
    <col min="4" max="4" width="55.33203125" customWidth="1"/>
    <col min="5" max="5" width="6.33203125" customWidth="1"/>
    <col min="6" max="6" width="8.1640625" customWidth="1"/>
    <col min="7" max="7" width="4" customWidth="1"/>
    <col min="8" max="8" width="3" customWidth="1"/>
    <col min="9" max="9" width="5" customWidth="1"/>
    <col min="10" max="10" width="3.83203125" customWidth="1"/>
    <col min="11" max="11" width="3" customWidth="1"/>
    <col min="12" max="12" width="5" customWidth="1"/>
    <col min="13" max="13" width="3.83203125" customWidth="1"/>
    <col min="14" max="14" width="3" customWidth="1"/>
    <col min="15" max="15" width="5" customWidth="1"/>
    <col min="16" max="16" width="3.83203125" customWidth="1"/>
    <col min="17" max="17" width="3" customWidth="1"/>
    <col min="18" max="18" width="5" customWidth="1"/>
    <col min="19" max="19" width="3.83203125" customWidth="1"/>
    <col min="20" max="20" width="3" customWidth="1"/>
    <col min="21" max="21" width="5" customWidth="1"/>
    <col min="22" max="22" width="3.83203125" customWidth="1"/>
    <col min="23" max="23" width="3" customWidth="1"/>
    <col min="24" max="24" width="5" customWidth="1"/>
    <col min="25" max="25" width="3.83203125" customWidth="1"/>
    <col min="26" max="26" width="3" customWidth="1"/>
    <col min="27" max="27" width="5" customWidth="1"/>
    <col min="28" max="28" width="3.83203125" customWidth="1"/>
    <col min="29" max="29" width="3" customWidth="1"/>
    <col min="30" max="30" width="5" customWidth="1"/>
    <col min="31" max="31" width="3.83203125" customWidth="1"/>
    <col min="32" max="33" width="10.6640625" customWidth="1"/>
    <col min="34" max="34" width="13.1640625" customWidth="1"/>
    <col min="35" max="35" width="11.5" bestFit="1" customWidth="1"/>
  </cols>
  <sheetData>
    <row r="1" spans="1:20" x14ac:dyDescent="0.2">
      <c r="A1" s="3" t="s">
        <v>40</v>
      </c>
      <c r="B1" s="156"/>
      <c r="C1" s="157"/>
      <c r="D1" s="3"/>
    </row>
    <row r="2" spans="1:20" ht="11" customHeight="1" x14ac:dyDescent="0.2">
      <c r="A2" s="16" t="s">
        <v>42</v>
      </c>
      <c r="B2" s="158"/>
      <c r="C2" s="159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1" customHeight="1" x14ac:dyDescent="0.2">
      <c r="A3" s="16" t="s">
        <v>43</v>
      </c>
      <c r="B3" s="158" t="s">
        <v>44</v>
      </c>
      <c r="C3" s="159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1" customHeight="1" x14ac:dyDescent="0.2">
      <c r="A4" s="16"/>
      <c r="B4" s="158"/>
      <c r="C4" s="159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1" customHeight="1" x14ac:dyDescent="0.2">
      <c r="A5" s="148" t="s">
        <v>45</v>
      </c>
      <c r="B5" s="18"/>
      <c r="C5" s="208"/>
      <c r="D5" s="209"/>
      <c r="E5" s="209"/>
      <c r="F5" s="209"/>
      <c r="G5" s="209"/>
      <c r="H5" s="209"/>
      <c r="I5" s="210"/>
      <c r="J5" s="19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1" customHeight="1" x14ac:dyDescent="0.2">
      <c r="A6" s="140"/>
      <c r="B6" s="141" t="s">
        <v>46</v>
      </c>
      <c r="C6" s="253"/>
      <c r="D6" s="254"/>
      <c r="E6" s="254"/>
      <c r="F6" s="254"/>
      <c r="G6" s="254"/>
      <c r="H6" s="254"/>
      <c r="I6" s="255"/>
      <c r="J6" s="21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1" customHeight="1" x14ac:dyDescent="0.2">
      <c r="A7" s="140"/>
      <c r="B7" s="141"/>
      <c r="C7" s="253"/>
      <c r="D7" s="254"/>
      <c r="E7" s="254"/>
      <c r="F7" s="254"/>
      <c r="G7" s="254"/>
      <c r="H7" s="254"/>
      <c r="I7" s="255"/>
      <c r="J7" s="21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1" customHeight="1" x14ac:dyDescent="0.2">
      <c r="A8" s="140"/>
      <c r="B8" s="141" t="s">
        <v>47</v>
      </c>
      <c r="C8" s="253"/>
      <c r="D8" s="254"/>
      <c r="E8" s="254"/>
      <c r="F8" s="254"/>
      <c r="G8" s="254"/>
      <c r="H8" s="254"/>
      <c r="I8" s="255"/>
      <c r="J8" s="21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1" customHeight="1" x14ac:dyDescent="0.2">
      <c r="A9" s="140"/>
      <c r="B9" s="141"/>
      <c r="C9" s="253"/>
      <c r="D9" s="254"/>
      <c r="E9" s="254"/>
      <c r="F9" s="254"/>
      <c r="G9" s="254"/>
      <c r="H9" s="254"/>
      <c r="I9" s="255"/>
      <c r="J9" s="21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1" customHeight="1" x14ac:dyDescent="0.2">
      <c r="A10" s="140"/>
      <c r="B10" s="141" t="s">
        <v>48</v>
      </c>
      <c r="C10" s="253"/>
      <c r="D10" s="254"/>
      <c r="E10" s="254"/>
      <c r="F10" s="254"/>
      <c r="G10" s="254"/>
      <c r="H10" s="254"/>
      <c r="I10" s="255"/>
      <c r="J10" s="21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1" customHeight="1" x14ac:dyDescent="0.2">
      <c r="A11" s="140"/>
      <c r="B11" s="141"/>
      <c r="C11" s="253"/>
      <c r="D11" s="254"/>
      <c r="E11" s="254"/>
      <c r="F11" s="254"/>
      <c r="G11" s="254"/>
      <c r="H11" s="254"/>
      <c r="I11" s="255"/>
      <c r="J11" s="21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1" customHeight="1" x14ac:dyDescent="0.2">
      <c r="A12" s="22"/>
      <c r="B12" s="141" t="s">
        <v>49</v>
      </c>
      <c r="C12" s="253"/>
      <c r="D12" s="254"/>
      <c r="E12" s="254"/>
      <c r="F12" s="254"/>
      <c r="G12" s="254"/>
      <c r="H12" s="254"/>
      <c r="I12" s="255"/>
      <c r="J12" s="21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1" customHeight="1" x14ac:dyDescent="0.2">
      <c r="A13" s="140"/>
      <c r="B13" s="23"/>
      <c r="C13" s="253"/>
      <c r="D13" s="254"/>
      <c r="E13" s="254"/>
      <c r="F13" s="254"/>
      <c r="G13" s="254"/>
      <c r="H13" s="254"/>
      <c r="I13" s="255"/>
      <c r="J13" s="21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1" customHeight="1" x14ac:dyDescent="0.2">
      <c r="A14" s="22"/>
      <c r="B14" s="141" t="s">
        <v>50</v>
      </c>
      <c r="C14" s="253"/>
      <c r="D14" s="254"/>
      <c r="E14" s="254"/>
      <c r="F14" s="254"/>
      <c r="G14" s="254"/>
      <c r="H14" s="254"/>
      <c r="I14" s="255"/>
      <c r="J14" s="21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1" customHeight="1" x14ac:dyDescent="0.2">
      <c r="A15" s="24"/>
      <c r="B15" s="144"/>
      <c r="C15" s="256"/>
      <c r="D15" s="257"/>
      <c r="E15" s="257"/>
      <c r="F15" s="257"/>
      <c r="G15" s="257"/>
      <c r="H15" s="257"/>
      <c r="I15" s="258"/>
      <c r="J15" s="21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1" customHeight="1" x14ac:dyDescent="0.2">
      <c r="A16" s="25"/>
      <c r="B16" s="26"/>
      <c r="C16" s="25"/>
      <c r="D16" s="2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35" ht="11" customHeight="1" x14ac:dyDescent="0.2">
      <c r="A17" s="17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35" ht="11" customHeight="1" x14ac:dyDescent="0.2">
      <c r="A18" s="148" t="s">
        <v>51</v>
      </c>
      <c r="B18" s="149"/>
      <c r="C18" s="18"/>
      <c r="D18" s="149" t="s">
        <v>52</v>
      </c>
      <c r="E18" s="217" t="s">
        <v>53</v>
      </c>
      <c r="F18" s="218"/>
      <c r="G18" s="2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35" ht="11" customHeight="1" x14ac:dyDescent="0.2">
      <c r="A19" s="22" t="s">
        <v>54</v>
      </c>
      <c r="B19" s="141" t="s">
        <v>55</v>
      </c>
      <c r="C19" s="23"/>
      <c r="D19" s="23"/>
      <c r="E19" s="222"/>
      <c r="F19" s="223"/>
      <c r="G19" s="27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35" ht="11" customHeight="1" x14ac:dyDescent="0.2">
      <c r="A20" s="29"/>
      <c r="B20" s="141" t="s">
        <v>56</v>
      </c>
      <c r="C20" s="23"/>
      <c r="D20" s="23"/>
      <c r="E20" s="222"/>
      <c r="F20" s="223"/>
      <c r="G20" s="2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</row>
    <row r="21" spans="1:35" ht="11" customHeight="1" x14ac:dyDescent="0.2">
      <c r="A21" s="30"/>
      <c r="B21" s="144" t="s">
        <v>57</v>
      </c>
      <c r="C21" s="31"/>
      <c r="D21" s="31"/>
      <c r="E21" s="224"/>
      <c r="F21" s="225"/>
      <c r="G21" s="27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11" customHeight="1" x14ac:dyDescent="0.2">
      <c r="A22" s="25"/>
      <c r="B22" s="26"/>
      <c r="C22" s="25"/>
      <c r="D22" s="25"/>
      <c r="E22" s="27"/>
      <c r="F22" s="27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11" customHeight="1" x14ac:dyDescent="0.2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1" customHeight="1" x14ac:dyDescent="0.2">
      <c r="A24" s="32"/>
      <c r="B24" s="149"/>
      <c r="C24" s="18"/>
      <c r="D24" s="149" t="s">
        <v>58</v>
      </c>
      <c r="E24" s="33" t="s">
        <v>59</v>
      </c>
      <c r="F24" s="33" t="s">
        <v>60</v>
      </c>
      <c r="G24" s="34" t="s">
        <v>61</v>
      </c>
      <c r="H24" s="226" t="s">
        <v>62</v>
      </c>
      <c r="I24" s="227"/>
      <c r="J24" s="228"/>
      <c r="K24" s="211" t="s">
        <v>63</v>
      </c>
      <c r="L24" s="212"/>
      <c r="M24" s="213"/>
      <c r="N24" s="211" t="s">
        <v>64</v>
      </c>
      <c r="O24" s="212"/>
      <c r="P24" s="212"/>
      <c r="Q24" s="211" t="s">
        <v>65</v>
      </c>
      <c r="R24" s="212"/>
      <c r="S24" s="213"/>
      <c r="T24" s="211" t="s">
        <v>66</v>
      </c>
      <c r="U24" s="212"/>
      <c r="V24" s="213"/>
      <c r="W24" s="211" t="s">
        <v>67</v>
      </c>
      <c r="X24" s="212"/>
      <c r="Y24" s="213"/>
      <c r="Z24" s="211" t="s">
        <v>68</v>
      </c>
      <c r="AA24" s="212"/>
      <c r="AB24" s="213"/>
      <c r="AC24" s="211" t="s">
        <v>69</v>
      </c>
      <c r="AD24" s="212"/>
      <c r="AE24" s="213"/>
      <c r="AF24" s="35" t="s">
        <v>70</v>
      </c>
      <c r="AG24" s="36" t="s">
        <v>71</v>
      </c>
      <c r="AH24" s="37" t="s">
        <v>188</v>
      </c>
    </row>
    <row r="25" spans="1:35" ht="11" customHeight="1" x14ac:dyDescent="0.2">
      <c r="A25" s="22"/>
      <c r="B25" s="141"/>
      <c r="C25" s="23"/>
      <c r="D25" s="141"/>
      <c r="E25" s="38"/>
      <c r="F25" s="38"/>
      <c r="G25" s="38"/>
      <c r="H25" s="39" t="s">
        <v>73</v>
      </c>
      <c r="I25" s="38" t="s">
        <v>74</v>
      </c>
      <c r="J25" s="40" t="s">
        <v>75</v>
      </c>
      <c r="K25" s="39" t="s">
        <v>73</v>
      </c>
      <c r="L25" s="38" t="s">
        <v>74</v>
      </c>
      <c r="M25" s="40" t="s">
        <v>75</v>
      </c>
      <c r="N25" s="39" t="s">
        <v>73</v>
      </c>
      <c r="O25" s="38" t="s">
        <v>74</v>
      </c>
      <c r="P25" s="41" t="s">
        <v>75</v>
      </c>
      <c r="Q25" s="39" t="s">
        <v>73</v>
      </c>
      <c r="R25" s="38" t="s">
        <v>74</v>
      </c>
      <c r="S25" s="40" t="s">
        <v>75</v>
      </c>
      <c r="T25" s="39" t="s">
        <v>73</v>
      </c>
      <c r="U25" s="38" t="s">
        <v>74</v>
      </c>
      <c r="V25" s="40" t="s">
        <v>75</v>
      </c>
      <c r="W25" s="39" t="s">
        <v>73</v>
      </c>
      <c r="X25" s="38" t="s">
        <v>74</v>
      </c>
      <c r="Y25" s="40" t="s">
        <v>75</v>
      </c>
      <c r="Z25" s="39" t="s">
        <v>73</v>
      </c>
      <c r="AA25" s="38" t="s">
        <v>74</v>
      </c>
      <c r="AB25" s="40" t="s">
        <v>75</v>
      </c>
      <c r="AC25" s="39" t="s">
        <v>73</v>
      </c>
      <c r="AD25" s="38" t="s">
        <v>74</v>
      </c>
      <c r="AE25" s="40" t="s">
        <v>75</v>
      </c>
      <c r="AF25" s="42"/>
      <c r="AG25" s="43" t="s">
        <v>76</v>
      </c>
      <c r="AH25" s="44"/>
    </row>
    <row r="26" spans="1:35" ht="11" customHeight="1" x14ac:dyDescent="0.2">
      <c r="A26" s="140" t="s">
        <v>180</v>
      </c>
      <c r="B26" s="141" t="s">
        <v>77</v>
      </c>
      <c r="C26" s="23"/>
      <c r="D26" s="45"/>
      <c r="E26" s="23"/>
      <c r="F26" s="23"/>
      <c r="G26" s="46"/>
      <c r="H26" s="47"/>
      <c r="I26" s="46"/>
      <c r="J26" s="49"/>
      <c r="K26" s="47"/>
      <c r="L26" s="46"/>
      <c r="M26" s="48"/>
      <c r="N26" s="47"/>
      <c r="O26" s="46"/>
      <c r="P26" s="48"/>
      <c r="S26" s="152"/>
      <c r="T26" s="47"/>
      <c r="U26" s="46"/>
      <c r="V26" s="48"/>
      <c r="W26" s="47"/>
      <c r="X26" s="46"/>
      <c r="Y26" s="48"/>
      <c r="Z26" s="47"/>
      <c r="AA26" s="46"/>
      <c r="AB26" s="48"/>
      <c r="AC26" s="47"/>
      <c r="AD26" s="46"/>
      <c r="AE26" s="48"/>
      <c r="AF26" s="50">
        <f>(H26*I26)+(K26*L26)+(N26*O26)+(Q26*R26)+(T26*U26)+(W26*X26)+(Z26*AA26)+(AC26*AD26)</f>
        <v>0</v>
      </c>
      <c r="AG26" s="142"/>
      <c r="AH26" s="51">
        <f>AF26*AG26</f>
        <v>0</v>
      </c>
    </row>
    <row r="27" spans="1:35" ht="11" customHeight="1" x14ac:dyDescent="0.2">
      <c r="A27" s="22"/>
      <c r="B27" s="141" t="s">
        <v>78</v>
      </c>
      <c r="C27" s="23"/>
      <c r="D27" s="45"/>
      <c r="E27" s="23"/>
      <c r="F27" s="23"/>
      <c r="G27" s="46"/>
      <c r="H27" s="47"/>
      <c r="I27" s="46"/>
      <c r="J27" s="48"/>
      <c r="K27" s="47"/>
      <c r="L27" s="46"/>
      <c r="M27" s="48"/>
      <c r="N27" s="47"/>
      <c r="O27" s="46"/>
      <c r="P27" s="49"/>
      <c r="Q27" s="47"/>
      <c r="R27" s="46"/>
      <c r="S27" s="48"/>
      <c r="T27" s="47"/>
      <c r="U27" s="46"/>
      <c r="V27" s="48"/>
      <c r="W27" s="47"/>
      <c r="X27" s="46"/>
      <c r="Y27" s="48"/>
      <c r="Z27" s="47"/>
      <c r="AA27" s="46"/>
      <c r="AB27" s="48"/>
      <c r="AC27" s="47"/>
      <c r="AD27" s="46"/>
      <c r="AE27" s="48"/>
      <c r="AF27" s="50">
        <f t="shared" ref="AF27:AF50" si="0">(H27*I27)+(K27*L27)+(N27*O27)+(Q27*R27)+(T27*U27)+(W27*X27)+(Z27*AA27)+(AC27*AD27)</f>
        <v>0</v>
      </c>
      <c r="AG27" s="142"/>
      <c r="AH27" s="51">
        <f t="shared" ref="AH27:AH50" si="1">AF27*AG27</f>
        <v>0</v>
      </c>
    </row>
    <row r="28" spans="1:35" ht="11" customHeight="1" x14ac:dyDescent="0.2">
      <c r="A28" s="22"/>
      <c r="B28" s="141" t="s">
        <v>79</v>
      </c>
      <c r="C28" s="23"/>
      <c r="D28" s="45"/>
      <c r="E28" s="23"/>
      <c r="F28" s="23"/>
      <c r="G28" s="46"/>
      <c r="H28" s="47"/>
      <c r="I28" s="46"/>
      <c r="J28" s="48"/>
      <c r="K28" s="47"/>
      <c r="L28" s="46"/>
      <c r="M28" s="48"/>
      <c r="N28" s="47"/>
      <c r="O28" s="46"/>
      <c r="P28" s="49"/>
      <c r="Q28" s="47"/>
      <c r="R28" s="46"/>
      <c r="S28" s="48"/>
      <c r="T28" s="47"/>
      <c r="U28" s="46"/>
      <c r="V28" s="48"/>
      <c r="W28" s="47"/>
      <c r="X28" s="46"/>
      <c r="Y28" s="48"/>
      <c r="Z28" s="47"/>
      <c r="AA28" s="46"/>
      <c r="AB28" s="48"/>
      <c r="AC28" s="47"/>
      <c r="AD28" s="46"/>
      <c r="AE28" s="48"/>
      <c r="AF28" s="50">
        <f t="shared" si="0"/>
        <v>0</v>
      </c>
      <c r="AG28" s="142"/>
      <c r="AH28" s="51">
        <f t="shared" si="1"/>
        <v>0</v>
      </c>
    </row>
    <row r="29" spans="1:35" ht="11" customHeight="1" x14ac:dyDescent="0.2">
      <c r="A29" s="22"/>
      <c r="B29" s="141" t="s">
        <v>80</v>
      </c>
      <c r="D29" s="45"/>
      <c r="E29" s="23"/>
      <c r="F29" s="23"/>
      <c r="G29" s="46"/>
      <c r="H29" s="47"/>
      <c r="I29" s="46"/>
      <c r="J29" s="48"/>
      <c r="K29" s="47"/>
      <c r="L29" s="46"/>
      <c r="M29" s="48"/>
      <c r="N29" s="47"/>
      <c r="O29" s="46"/>
      <c r="P29" s="49"/>
      <c r="Q29" s="47"/>
      <c r="R29" s="46"/>
      <c r="S29" s="48"/>
      <c r="T29" s="47"/>
      <c r="U29" s="46"/>
      <c r="V29" s="48"/>
      <c r="W29" s="47"/>
      <c r="X29" s="46"/>
      <c r="Y29" s="48"/>
      <c r="Z29" s="47"/>
      <c r="AA29" s="46"/>
      <c r="AB29" s="48"/>
      <c r="AC29" s="47"/>
      <c r="AD29" s="46"/>
      <c r="AE29" s="48"/>
      <c r="AF29" s="50">
        <f t="shared" si="0"/>
        <v>0</v>
      </c>
      <c r="AG29" s="142"/>
      <c r="AH29" s="51">
        <f t="shared" si="1"/>
        <v>0</v>
      </c>
    </row>
    <row r="30" spans="1:35" ht="11" customHeight="1" x14ac:dyDescent="0.2">
      <c r="A30" s="22"/>
      <c r="B30" s="141"/>
      <c r="C30" s="23"/>
      <c r="D30" s="45"/>
      <c r="E30" s="23"/>
      <c r="F30" s="23"/>
      <c r="G30" s="46"/>
      <c r="H30" s="47"/>
      <c r="I30" s="46"/>
      <c r="J30" s="48"/>
      <c r="K30" s="47"/>
      <c r="L30" s="46"/>
      <c r="M30" s="48"/>
      <c r="N30" s="47"/>
      <c r="O30" s="46"/>
      <c r="P30" s="49"/>
      <c r="Q30" s="47"/>
      <c r="R30" s="46"/>
      <c r="S30" s="48"/>
      <c r="T30" s="47"/>
      <c r="U30" s="46"/>
      <c r="V30" s="48"/>
      <c r="W30" s="47"/>
      <c r="X30" s="46"/>
      <c r="Y30" s="48"/>
      <c r="Z30" s="47"/>
      <c r="AA30" s="46"/>
      <c r="AB30" s="48"/>
      <c r="AC30" s="47"/>
      <c r="AD30" s="46"/>
      <c r="AE30" s="48"/>
      <c r="AF30" s="50">
        <f t="shared" si="0"/>
        <v>0</v>
      </c>
      <c r="AG30" s="142"/>
      <c r="AH30" s="51">
        <f t="shared" si="1"/>
        <v>0</v>
      </c>
    </row>
    <row r="31" spans="1:35" ht="11" customHeight="1" x14ac:dyDescent="0.2">
      <c r="A31" s="22"/>
      <c r="B31" s="141" t="s">
        <v>81</v>
      </c>
      <c r="C31" s="23"/>
      <c r="D31" s="45"/>
      <c r="E31" s="23"/>
      <c r="F31" s="23"/>
      <c r="G31" s="46"/>
      <c r="H31" s="47"/>
      <c r="I31" s="46"/>
      <c r="J31" s="49"/>
      <c r="K31" s="47"/>
      <c r="L31" s="46"/>
      <c r="M31" s="48"/>
      <c r="N31" s="47"/>
      <c r="O31" s="46"/>
      <c r="Q31" s="47"/>
      <c r="R31" s="46"/>
      <c r="S31" s="48"/>
      <c r="T31" s="47"/>
      <c r="U31" s="46"/>
      <c r="V31" s="48"/>
      <c r="W31" s="47"/>
      <c r="X31" s="46"/>
      <c r="Y31" s="48"/>
      <c r="Z31" s="47"/>
      <c r="AA31" s="46"/>
      <c r="AB31" s="48"/>
      <c r="AC31" s="47"/>
      <c r="AD31" s="46"/>
      <c r="AE31" s="48"/>
      <c r="AF31" s="50">
        <f t="shared" si="0"/>
        <v>0</v>
      </c>
      <c r="AG31" s="142"/>
      <c r="AH31" s="51">
        <f t="shared" si="1"/>
        <v>0</v>
      </c>
    </row>
    <row r="32" spans="1:35" ht="11" customHeight="1" x14ac:dyDescent="0.2">
      <c r="A32" s="22"/>
      <c r="B32" s="141" t="s">
        <v>82</v>
      </c>
      <c r="C32" s="23"/>
      <c r="D32" s="45"/>
      <c r="E32" s="23"/>
      <c r="F32" s="23"/>
      <c r="G32" s="46"/>
      <c r="H32" s="47"/>
      <c r="I32" s="46"/>
      <c r="J32" s="48"/>
      <c r="K32" s="47"/>
      <c r="L32" s="46"/>
      <c r="M32" s="48"/>
      <c r="N32" s="47"/>
      <c r="O32" s="46"/>
      <c r="P32" s="49"/>
      <c r="Q32" s="47"/>
      <c r="R32" s="46"/>
      <c r="S32" s="48"/>
      <c r="T32" s="47"/>
      <c r="U32" s="46"/>
      <c r="V32" s="48"/>
      <c r="W32" s="47"/>
      <c r="X32" s="46"/>
      <c r="Y32" s="48"/>
      <c r="Z32" s="47"/>
      <c r="AA32" s="46"/>
      <c r="AB32" s="48"/>
      <c r="AC32" s="47"/>
      <c r="AD32" s="46"/>
      <c r="AE32" s="48"/>
      <c r="AF32" s="50">
        <f t="shared" si="0"/>
        <v>0</v>
      </c>
      <c r="AG32" s="142"/>
      <c r="AH32" s="51">
        <f t="shared" si="1"/>
        <v>0</v>
      </c>
    </row>
    <row r="33" spans="1:34" ht="11" customHeight="1" x14ac:dyDescent="0.2">
      <c r="A33" s="22"/>
      <c r="B33" s="141" t="s">
        <v>83</v>
      </c>
      <c r="C33" s="23"/>
      <c r="D33" s="45"/>
      <c r="E33" s="23"/>
      <c r="F33" s="23"/>
      <c r="G33" s="46"/>
      <c r="H33" s="47"/>
      <c r="I33" s="46"/>
      <c r="J33" s="48"/>
      <c r="K33" s="47"/>
      <c r="L33" s="46"/>
      <c r="M33" s="48"/>
      <c r="N33" s="47"/>
      <c r="O33" s="46"/>
      <c r="P33" s="49"/>
      <c r="Q33" s="47"/>
      <c r="R33" s="46"/>
      <c r="S33" s="48"/>
      <c r="T33" s="47"/>
      <c r="U33" s="46"/>
      <c r="V33" s="48"/>
      <c r="W33" s="47"/>
      <c r="X33" s="46"/>
      <c r="Y33" s="48"/>
      <c r="Z33" s="47"/>
      <c r="AA33" s="46"/>
      <c r="AB33" s="48"/>
      <c r="AC33" s="47"/>
      <c r="AD33" s="46"/>
      <c r="AE33" s="48"/>
      <c r="AF33" s="50">
        <f t="shared" si="0"/>
        <v>0</v>
      </c>
      <c r="AG33" s="142"/>
      <c r="AH33" s="51">
        <f t="shared" si="1"/>
        <v>0</v>
      </c>
    </row>
    <row r="34" spans="1:34" ht="11" customHeight="1" x14ac:dyDescent="0.2">
      <c r="A34" s="22"/>
      <c r="B34" s="141" t="s">
        <v>84</v>
      </c>
      <c r="C34" s="23"/>
      <c r="E34" s="23"/>
      <c r="F34" s="23"/>
      <c r="G34" s="46"/>
      <c r="H34" s="47"/>
      <c r="I34" s="46"/>
      <c r="J34" s="48"/>
      <c r="K34" s="47"/>
      <c r="L34" s="46"/>
      <c r="M34" s="48"/>
      <c r="N34" s="47"/>
      <c r="O34" s="46"/>
      <c r="P34" s="49"/>
      <c r="Q34" s="47"/>
      <c r="R34" s="46"/>
      <c r="S34" s="48"/>
      <c r="T34" s="47"/>
      <c r="U34" s="46"/>
      <c r="V34" s="48"/>
      <c r="W34" s="47"/>
      <c r="X34" s="46"/>
      <c r="Y34" s="48"/>
      <c r="Z34" s="47"/>
      <c r="AA34" s="46"/>
      <c r="AB34" s="48"/>
      <c r="AC34" s="47"/>
      <c r="AD34" s="46"/>
      <c r="AE34" s="48"/>
      <c r="AF34" s="50">
        <f t="shared" si="0"/>
        <v>0</v>
      </c>
      <c r="AG34" s="142"/>
      <c r="AH34" s="51">
        <f t="shared" si="1"/>
        <v>0</v>
      </c>
    </row>
    <row r="35" spans="1:34" ht="11" customHeight="1" x14ac:dyDescent="0.2">
      <c r="A35" s="22"/>
      <c r="B35" s="141"/>
      <c r="C35" s="23"/>
      <c r="D35" s="45"/>
      <c r="E35" s="23"/>
      <c r="F35" s="23"/>
      <c r="G35" s="46"/>
      <c r="H35" s="47"/>
      <c r="I35" s="46"/>
      <c r="J35" s="48"/>
      <c r="K35" s="47"/>
      <c r="L35" s="46"/>
      <c r="M35" s="48"/>
      <c r="N35" s="47"/>
      <c r="O35" s="46"/>
      <c r="P35" s="49"/>
      <c r="Q35" s="47"/>
      <c r="R35" s="46"/>
      <c r="S35" s="48"/>
      <c r="T35" s="47"/>
      <c r="U35" s="46"/>
      <c r="V35" s="48"/>
      <c r="W35" s="47"/>
      <c r="X35" s="46"/>
      <c r="Y35" s="48"/>
      <c r="Z35" s="47"/>
      <c r="AA35" s="46"/>
      <c r="AB35" s="48"/>
      <c r="AC35" s="47"/>
      <c r="AD35" s="46"/>
      <c r="AE35" s="48"/>
      <c r="AF35" s="50">
        <f t="shared" si="0"/>
        <v>0</v>
      </c>
      <c r="AG35" s="142"/>
      <c r="AH35" s="51">
        <f t="shared" si="1"/>
        <v>0</v>
      </c>
    </row>
    <row r="36" spans="1:34" ht="11" customHeight="1" x14ac:dyDescent="0.2">
      <c r="A36" s="140"/>
      <c r="B36" s="141"/>
      <c r="C36" s="23"/>
      <c r="D36" s="45"/>
      <c r="E36" s="23"/>
      <c r="F36" s="23"/>
      <c r="G36" s="46"/>
      <c r="H36" s="47"/>
      <c r="I36" s="46"/>
      <c r="J36" s="48"/>
      <c r="K36" s="47"/>
      <c r="L36" s="46"/>
      <c r="M36" s="48"/>
      <c r="N36" s="47"/>
      <c r="O36" s="46"/>
      <c r="P36" s="49"/>
      <c r="Q36" s="47"/>
      <c r="R36" s="46"/>
      <c r="S36" s="48"/>
      <c r="T36" s="47"/>
      <c r="U36" s="46"/>
      <c r="V36" s="48"/>
      <c r="W36" s="47"/>
      <c r="X36" s="46"/>
      <c r="Y36" s="48"/>
      <c r="Z36" s="47"/>
      <c r="AA36" s="46"/>
      <c r="AB36" s="48"/>
      <c r="AC36" s="47"/>
      <c r="AD36" s="46"/>
      <c r="AE36" s="48"/>
      <c r="AF36" s="50">
        <f t="shared" si="0"/>
        <v>0</v>
      </c>
      <c r="AG36" s="142"/>
      <c r="AH36" s="51">
        <f t="shared" si="1"/>
        <v>0</v>
      </c>
    </row>
    <row r="37" spans="1:34" ht="11" customHeight="1" x14ac:dyDescent="0.2">
      <c r="A37" s="22"/>
      <c r="B37" s="141" t="s">
        <v>85</v>
      </c>
      <c r="C37" s="53"/>
      <c r="D37" s="45"/>
      <c r="E37" s="23"/>
      <c r="F37" s="23"/>
      <c r="G37" s="46"/>
      <c r="H37" s="47"/>
      <c r="I37" s="46"/>
      <c r="J37" s="49"/>
      <c r="K37" s="47"/>
      <c r="L37" s="46"/>
      <c r="M37" s="48"/>
      <c r="N37" s="47"/>
      <c r="O37" s="46"/>
      <c r="P37" s="49"/>
      <c r="Q37" s="47"/>
      <c r="R37" s="46"/>
      <c r="S37" s="48"/>
      <c r="T37" s="47"/>
      <c r="U37" s="46"/>
      <c r="V37" s="48"/>
      <c r="W37" s="47"/>
      <c r="X37" s="46"/>
      <c r="Y37" s="48"/>
      <c r="Z37" s="47"/>
      <c r="AA37" s="46"/>
      <c r="AB37" s="48"/>
      <c r="AC37" s="47"/>
      <c r="AD37" s="46"/>
      <c r="AE37" s="48"/>
      <c r="AF37" s="50">
        <f t="shared" si="0"/>
        <v>0</v>
      </c>
      <c r="AG37" s="142"/>
      <c r="AH37" s="51">
        <f t="shared" si="1"/>
        <v>0</v>
      </c>
    </row>
    <row r="38" spans="1:34" ht="11" customHeight="1" x14ac:dyDescent="0.2">
      <c r="A38" s="22"/>
      <c r="B38" s="141" t="s">
        <v>86</v>
      </c>
      <c r="C38" s="53"/>
      <c r="D38" s="45"/>
      <c r="E38" s="23"/>
      <c r="F38" s="23"/>
      <c r="G38" s="46"/>
      <c r="H38" s="47"/>
      <c r="I38" s="46"/>
      <c r="J38" s="48"/>
      <c r="K38" s="47"/>
      <c r="L38" s="46"/>
      <c r="M38" s="49"/>
      <c r="N38" s="47"/>
      <c r="O38" s="46"/>
      <c r="Q38" s="99"/>
      <c r="R38" s="150"/>
      <c r="S38" s="151"/>
      <c r="T38" s="47"/>
      <c r="U38" s="46"/>
      <c r="V38" s="48"/>
      <c r="W38" s="47"/>
      <c r="X38" s="46"/>
      <c r="Y38" s="48"/>
      <c r="Z38" s="47"/>
      <c r="AA38" s="46"/>
      <c r="AB38" s="48"/>
      <c r="AC38" s="47"/>
      <c r="AD38" s="46"/>
      <c r="AE38" s="48"/>
      <c r="AF38" s="50">
        <f t="shared" si="0"/>
        <v>0</v>
      </c>
      <c r="AG38" s="142"/>
      <c r="AH38" s="51">
        <f t="shared" si="1"/>
        <v>0</v>
      </c>
    </row>
    <row r="39" spans="1:34" ht="11" customHeight="1" x14ac:dyDescent="0.2">
      <c r="A39" s="22"/>
      <c r="B39" s="141" t="s">
        <v>87</v>
      </c>
      <c r="C39" s="23"/>
      <c r="D39" s="52"/>
      <c r="E39" s="23"/>
      <c r="F39" s="23"/>
      <c r="G39" s="46"/>
      <c r="H39" s="47"/>
      <c r="I39" s="46"/>
      <c r="J39" s="49"/>
      <c r="K39" s="47"/>
      <c r="L39" s="46"/>
      <c r="M39" s="48"/>
      <c r="N39" s="47"/>
      <c r="O39" s="46"/>
      <c r="P39" s="49"/>
      <c r="Q39" s="99"/>
      <c r="R39" s="150"/>
      <c r="S39" s="151"/>
      <c r="T39" s="47"/>
      <c r="U39" s="46"/>
      <c r="V39" s="48"/>
      <c r="W39" s="47"/>
      <c r="X39" s="46"/>
      <c r="Y39" s="48"/>
      <c r="Z39" s="47"/>
      <c r="AA39" s="46"/>
      <c r="AB39" s="48"/>
      <c r="AC39" s="47"/>
      <c r="AD39" s="46"/>
      <c r="AE39" s="48"/>
      <c r="AF39" s="50">
        <f t="shared" si="0"/>
        <v>0</v>
      </c>
      <c r="AG39" s="142"/>
      <c r="AH39" s="51">
        <f t="shared" si="1"/>
        <v>0</v>
      </c>
    </row>
    <row r="40" spans="1:34" ht="11" customHeight="1" x14ac:dyDescent="0.2">
      <c r="A40" s="22"/>
      <c r="B40" s="141" t="s">
        <v>88</v>
      </c>
      <c r="C40" s="23"/>
      <c r="D40" s="45"/>
      <c r="E40" s="23"/>
      <c r="F40" s="23"/>
      <c r="G40" s="46"/>
      <c r="H40" s="47"/>
      <c r="I40" s="46"/>
      <c r="J40" s="48"/>
      <c r="K40" s="47"/>
      <c r="L40" s="46"/>
      <c r="M40" s="48"/>
      <c r="N40" s="47"/>
      <c r="O40" s="46"/>
      <c r="P40" s="49"/>
      <c r="Q40" s="47"/>
      <c r="R40" s="46"/>
      <c r="S40" s="48"/>
      <c r="T40" s="47"/>
      <c r="U40" s="46"/>
      <c r="V40" s="48"/>
      <c r="W40" s="47"/>
      <c r="X40" s="46"/>
      <c r="Y40" s="48"/>
      <c r="Z40" s="47"/>
      <c r="AA40" s="46"/>
      <c r="AB40" s="48"/>
      <c r="AC40" s="47"/>
      <c r="AD40" s="46"/>
      <c r="AE40" s="48"/>
      <c r="AF40" s="50">
        <f t="shared" si="0"/>
        <v>0</v>
      </c>
      <c r="AG40" s="142"/>
      <c r="AH40" s="51">
        <f t="shared" si="1"/>
        <v>0</v>
      </c>
    </row>
    <row r="41" spans="1:34" ht="11" customHeight="1" x14ac:dyDescent="0.2">
      <c r="A41" s="22"/>
      <c r="B41" s="23"/>
      <c r="C41" s="23"/>
      <c r="D41" s="45"/>
      <c r="E41" s="23"/>
      <c r="F41" s="23"/>
      <c r="G41" s="46"/>
      <c r="H41" s="47"/>
      <c r="I41" s="46"/>
      <c r="J41" s="48"/>
      <c r="K41" s="47"/>
      <c r="L41" s="46"/>
      <c r="M41" s="48"/>
      <c r="N41" s="47"/>
      <c r="O41" s="46"/>
      <c r="P41" s="49"/>
      <c r="Q41" s="47"/>
      <c r="R41" s="46"/>
      <c r="S41" s="48"/>
      <c r="T41" s="47"/>
      <c r="U41" s="46"/>
      <c r="V41" s="48"/>
      <c r="W41" s="47"/>
      <c r="X41" s="46"/>
      <c r="Y41" s="48"/>
      <c r="Z41" s="47"/>
      <c r="AA41" s="46"/>
      <c r="AB41" s="48"/>
      <c r="AC41" s="47"/>
      <c r="AD41" s="46"/>
      <c r="AE41" s="48"/>
      <c r="AF41" s="50">
        <f t="shared" si="0"/>
        <v>0</v>
      </c>
      <c r="AG41" s="142"/>
      <c r="AH41" s="51">
        <f t="shared" si="1"/>
        <v>0</v>
      </c>
    </row>
    <row r="42" spans="1:34" ht="11" customHeight="1" x14ac:dyDescent="0.2">
      <c r="A42" s="22"/>
      <c r="B42" s="141" t="s">
        <v>89</v>
      </c>
      <c r="C42" s="23"/>
      <c r="D42" s="45"/>
      <c r="E42" s="23"/>
      <c r="F42" s="23"/>
      <c r="G42" s="46"/>
      <c r="H42" s="47"/>
      <c r="I42" s="46"/>
      <c r="J42" s="48"/>
      <c r="K42" s="47"/>
      <c r="L42" s="46"/>
      <c r="M42" s="49"/>
      <c r="N42" s="47"/>
      <c r="O42" s="46"/>
      <c r="P42" s="48"/>
      <c r="Q42" s="99"/>
      <c r="R42" s="150"/>
      <c r="S42" s="151"/>
      <c r="T42" s="47"/>
      <c r="U42" s="46"/>
      <c r="V42" s="48"/>
      <c r="W42" s="47"/>
      <c r="X42" s="46"/>
      <c r="Y42" s="48"/>
      <c r="Z42" s="47"/>
      <c r="AA42" s="46"/>
      <c r="AB42" s="48"/>
      <c r="AC42" s="47"/>
      <c r="AD42" s="46"/>
      <c r="AE42" s="48"/>
      <c r="AF42" s="50">
        <f t="shared" si="0"/>
        <v>0</v>
      </c>
      <c r="AG42" s="142"/>
      <c r="AH42" s="51">
        <f t="shared" si="1"/>
        <v>0</v>
      </c>
    </row>
    <row r="43" spans="1:34" ht="11" customHeight="1" x14ac:dyDescent="0.2">
      <c r="A43" s="22"/>
      <c r="B43" s="141" t="s">
        <v>90</v>
      </c>
      <c r="C43" s="23"/>
      <c r="D43" s="45"/>
      <c r="E43" s="23"/>
      <c r="F43" s="23"/>
      <c r="G43" s="46"/>
      <c r="H43" s="47"/>
      <c r="I43" s="46"/>
      <c r="J43" s="48"/>
      <c r="K43" s="47"/>
      <c r="L43" s="46"/>
      <c r="M43" s="49"/>
      <c r="N43" s="47"/>
      <c r="O43" s="46"/>
      <c r="P43" s="48"/>
      <c r="Q43" s="99"/>
      <c r="R43" s="150"/>
      <c r="S43" s="151"/>
      <c r="T43" s="47"/>
      <c r="U43" s="46"/>
      <c r="V43" s="48"/>
      <c r="W43" s="47"/>
      <c r="X43" s="46"/>
      <c r="Y43" s="48"/>
      <c r="Z43" s="47"/>
      <c r="AA43" s="46"/>
      <c r="AB43" s="48"/>
      <c r="AC43" s="47"/>
      <c r="AD43" s="46"/>
      <c r="AE43" s="48"/>
      <c r="AF43" s="50">
        <f t="shared" si="0"/>
        <v>0</v>
      </c>
      <c r="AG43" s="142"/>
      <c r="AH43" s="51">
        <f t="shared" si="1"/>
        <v>0</v>
      </c>
    </row>
    <row r="44" spans="1:34" ht="11" customHeight="1" x14ac:dyDescent="0.2">
      <c r="A44" s="22"/>
      <c r="B44" s="141" t="s">
        <v>91</v>
      </c>
      <c r="C44" s="23"/>
      <c r="D44" s="45"/>
      <c r="E44" s="23"/>
      <c r="F44" s="23"/>
      <c r="G44" s="46"/>
      <c r="H44" s="47"/>
      <c r="I44" s="46"/>
      <c r="J44" s="48"/>
      <c r="K44" s="47"/>
      <c r="L44" s="46"/>
      <c r="M44" s="49"/>
      <c r="N44" s="47"/>
      <c r="O44" s="46"/>
      <c r="P44" s="48"/>
      <c r="Q44" s="99"/>
      <c r="R44" s="150"/>
      <c r="S44" s="151"/>
      <c r="T44" s="47"/>
      <c r="U44" s="46"/>
      <c r="V44" s="48"/>
      <c r="W44" s="47"/>
      <c r="X44" s="46"/>
      <c r="Y44" s="48"/>
      <c r="Z44" s="47"/>
      <c r="AA44" s="46"/>
      <c r="AB44" s="48"/>
      <c r="AC44" s="47"/>
      <c r="AD44" s="46"/>
      <c r="AE44" s="48"/>
      <c r="AF44" s="50">
        <f t="shared" si="0"/>
        <v>0</v>
      </c>
      <c r="AG44" s="142"/>
      <c r="AH44" s="51">
        <f t="shared" si="1"/>
        <v>0</v>
      </c>
    </row>
    <row r="45" spans="1:34" ht="11" customHeight="1" x14ac:dyDescent="0.2">
      <c r="A45" s="22"/>
      <c r="B45" s="141" t="s">
        <v>92</v>
      </c>
      <c r="C45" s="64"/>
      <c r="E45" s="23"/>
      <c r="F45" s="23"/>
      <c r="G45" s="46"/>
      <c r="H45" s="47"/>
      <c r="I45" s="46"/>
      <c r="J45" s="48"/>
      <c r="K45" s="47"/>
      <c r="L45" s="46"/>
      <c r="M45" s="48"/>
      <c r="N45" s="47"/>
      <c r="O45" s="46"/>
      <c r="P45" s="49"/>
      <c r="Q45" s="47"/>
      <c r="R45" s="46"/>
      <c r="S45" s="48"/>
      <c r="T45" s="47"/>
      <c r="U45" s="46"/>
      <c r="V45" s="48"/>
      <c r="W45" s="47"/>
      <c r="X45" s="46"/>
      <c r="Y45" s="48"/>
      <c r="Z45" s="47"/>
      <c r="AA45" s="46"/>
      <c r="AB45" s="48"/>
      <c r="AC45" s="47"/>
      <c r="AD45" s="46"/>
      <c r="AE45" s="48"/>
      <c r="AF45" s="50">
        <f t="shared" si="0"/>
        <v>0</v>
      </c>
      <c r="AG45" s="142"/>
      <c r="AH45" s="51">
        <f t="shared" si="1"/>
        <v>0</v>
      </c>
    </row>
    <row r="46" spans="1:34" ht="11" customHeight="1" x14ac:dyDescent="0.2">
      <c r="A46" s="22"/>
      <c r="B46" s="141"/>
      <c r="C46" s="23"/>
      <c r="D46" s="45"/>
      <c r="E46" s="23"/>
      <c r="F46" s="23"/>
      <c r="G46" s="46"/>
      <c r="H46" s="47"/>
      <c r="I46" s="46"/>
      <c r="J46" s="48"/>
      <c r="K46" s="47"/>
      <c r="L46" s="46"/>
      <c r="M46" s="48"/>
      <c r="N46" s="47"/>
      <c r="O46" s="46"/>
      <c r="P46" s="49"/>
      <c r="Q46" s="47"/>
      <c r="R46" s="46"/>
      <c r="S46" s="48"/>
      <c r="T46" s="47"/>
      <c r="U46" s="46"/>
      <c r="V46" s="48"/>
      <c r="W46" s="47"/>
      <c r="X46" s="46"/>
      <c r="Y46" s="48"/>
      <c r="Z46" s="47"/>
      <c r="AA46" s="46"/>
      <c r="AB46" s="48"/>
      <c r="AC46" s="47"/>
      <c r="AD46" s="46"/>
      <c r="AE46" s="48"/>
      <c r="AF46" s="50">
        <f t="shared" si="0"/>
        <v>0</v>
      </c>
      <c r="AG46" s="142"/>
      <c r="AH46" s="51">
        <f t="shared" si="1"/>
        <v>0</v>
      </c>
    </row>
    <row r="47" spans="1:34" ht="11" customHeight="1" x14ac:dyDescent="0.2">
      <c r="A47" s="22"/>
      <c r="B47" s="141" t="s">
        <v>93</v>
      </c>
      <c r="C47" s="23"/>
      <c r="D47" s="45"/>
      <c r="E47" s="23"/>
      <c r="F47" s="23"/>
      <c r="G47" s="46"/>
      <c r="H47" s="47"/>
      <c r="I47" s="46"/>
      <c r="J47" s="48"/>
      <c r="K47" s="47"/>
      <c r="L47" s="46"/>
      <c r="M47" s="48"/>
      <c r="N47" s="47"/>
      <c r="O47" s="46"/>
      <c r="P47" s="49"/>
      <c r="Q47" s="47"/>
      <c r="R47" s="46"/>
      <c r="S47" s="48"/>
      <c r="T47" s="47"/>
      <c r="U47" s="46"/>
      <c r="V47" s="48"/>
      <c r="W47" s="47"/>
      <c r="X47" s="46"/>
      <c r="Y47" s="48"/>
      <c r="Z47" s="47"/>
      <c r="AA47" s="46"/>
      <c r="AB47" s="48"/>
      <c r="AC47" s="47"/>
      <c r="AD47" s="46"/>
      <c r="AE47" s="48"/>
      <c r="AF47" s="50">
        <f t="shared" si="0"/>
        <v>0</v>
      </c>
      <c r="AG47" s="142"/>
      <c r="AH47" s="51">
        <f t="shared" si="1"/>
        <v>0</v>
      </c>
    </row>
    <row r="48" spans="1:34" ht="11" customHeight="1" x14ac:dyDescent="0.2">
      <c r="A48" s="22"/>
      <c r="B48" s="141" t="s">
        <v>94</v>
      </c>
      <c r="C48" s="23"/>
      <c r="D48" s="45"/>
      <c r="E48" s="23"/>
      <c r="F48" s="23"/>
      <c r="G48" s="46"/>
      <c r="H48" s="47"/>
      <c r="I48" s="46"/>
      <c r="J48" s="48"/>
      <c r="K48" s="47"/>
      <c r="L48" s="46"/>
      <c r="M48" s="48"/>
      <c r="N48" s="47"/>
      <c r="O48" s="46"/>
      <c r="P48" s="49"/>
      <c r="Q48" s="47"/>
      <c r="R48" s="46"/>
      <c r="S48" s="48"/>
      <c r="T48" s="47"/>
      <c r="U48" s="46"/>
      <c r="V48" s="48"/>
      <c r="W48" s="47"/>
      <c r="X48" s="46"/>
      <c r="Y48" s="48"/>
      <c r="Z48" s="47"/>
      <c r="AA48" s="46"/>
      <c r="AB48" s="48"/>
      <c r="AC48" s="47"/>
      <c r="AD48" s="46"/>
      <c r="AE48" s="48"/>
      <c r="AF48" s="50">
        <f t="shared" si="0"/>
        <v>0</v>
      </c>
      <c r="AG48" s="142"/>
      <c r="AH48" s="51">
        <f t="shared" si="1"/>
        <v>0</v>
      </c>
    </row>
    <row r="49" spans="1:34" ht="11" customHeight="1" x14ac:dyDescent="0.2">
      <c r="A49" s="22"/>
      <c r="B49" s="141" t="s">
        <v>95</v>
      </c>
      <c r="C49" s="23"/>
      <c r="D49" s="45"/>
      <c r="E49" s="23"/>
      <c r="F49" s="23"/>
      <c r="G49" s="46"/>
      <c r="H49" s="47"/>
      <c r="I49" s="46"/>
      <c r="J49" s="48"/>
      <c r="K49" s="47"/>
      <c r="L49" s="46"/>
      <c r="M49" s="48"/>
      <c r="N49" s="47"/>
      <c r="O49" s="46"/>
      <c r="P49" s="49"/>
      <c r="Q49" s="47"/>
      <c r="R49" s="46"/>
      <c r="S49" s="48"/>
      <c r="T49" s="47"/>
      <c r="U49" s="46"/>
      <c r="V49" s="48"/>
      <c r="W49" s="47"/>
      <c r="X49" s="46"/>
      <c r="Y49" s="48"/>
      <c r="Z49" s="47"/>
      <c r="AA49" s="46"/>
      <c r="AB49" s="48"/>
      <c r="AC49" s="47"/>
      <c r="AD49" s="46"/>
      <c r="AE49" s="48"/>
      <c r="AF49" s="50">
        <f t="shared" si="0"/>
        <v>0</v>
      </c>
      <c r="AG49" s="142"/>
      <c r="AH49" s="51">
        <f t="shared" si="1"/>
        <v>0</v>
      </c>
    </row>
    <row r="50" spans="1:34" ht="11" customHeight="1" x14ac:dyDescent="0.2">
      <c r="A50" s="22"/>
      <c r="B50" s="141" t="s">
        <v>96</v>
      </c>
      <c r="C50" s="23"/>
      <c r="D50" s="23"/>
      <c r="E50" s="23"/>
      <c r="F50" s="23"/>
      <c r="G50" s="46"/>
      <c r="H50" s="47"/>
      <c r="I50" s="46"/>
      <c r="J50" s="48"/>
      <c r="K50" s="47"/>
      <c r="L50" s="46"/>
      <c r="M50" s="48"/>
      <c r="N50" s="47"/>
      <c r="O50" s="46"/>
      <c r="P50" s="49"/>
      <c r="Q50" s="47"/>
      <c r="R50" s="46"/>
      <c r="S50" s="48"/>
      <c r="T50" s="47"/>
      <c r="U50" s="46"/>
      <c r="V50" s="48"/>
      <c r="W50" s="47"/>
      <c r="X50" s="46"/>
      <c r="Y50" s="48"/>
      <c r="Z50" s="47"/>
      <c r="AA50" s="46"/>
      <c r="AB50" s="48"/>
      <c r="AC50" s="47"/>
      <c r="AD50" s="46"/>
      <c r="AE50" s="48"/>
      <c r="AF50" s="50">
        <f t="shared" si="0"/>
        <v>0</v>
      </c>
      <c r="AG50" s="142"/>
      <c r="AH50" s="51">
        <f t="shared" si="1"/>
        <v>0</v>
      </c>
    </row>
    <row r="51" spans="1:34" ht="11" customHeight="1" x14ac:dyDescent="0.2">
      <c r="A51" s="24"/>
      <c r="B51" s="144"/>
      <c r="C51" s="31"/>
      <c r="D51" s="31"/>
      <c r="E51" s="31"/>
      <c r="F51" s="31"/>
      <c r="G51" s="31"/>
      <c r="H51" s="146"/>
      <c r="I51" s="147"/>
      <c r="J51" s="55"/>
      <c r="K51" s="146"/>
      <c r="L51" s="147"/>
      <c r="M51" s="55"/>
      <c r="N51" s="146"/>
      <c r="O51" s="147"/>
      <c r="P51" s="56"/>
      <c r="Q51" s="146"/>
      <c r="R51" s="147"/>
      <c r="S51" s="55"/>
      <c r="T51" s="146"/>
      <c r="U51" s="147"/>
      <c r="V51" s="55"/>
      <c r="W51" s="146"/>
      <c r="X51" s="147"/>
      <c r="Y51" s="55"/>
      <c r="Z51" s="57"/>
      <c r="AA51" s="58" t="s">
        <v>97</v>
      </c>
      <c r="AB51" s="58"/>
      <c r="AC51" s="147"/>
      <c r="AD51" s="31"/>
      <c r="AE51" s="31"/>
      <c r="AF51" s="31">
        <f>SUM(AF26:AF49)</f>
        <v>0</v>
      </c>
      <c r="AG51" s="31"/>
      <c r="AH51" s="170">
        <f>SUM(AH26:AH49)</f>
        <v>0</v>
      </c>
    </row>
    <row r="52" spans="1:34" ht="11" customHeight="1" x14ac:dyDescent="0.2">
      <c r="A52" s="25"/>
      <c r="B52" s="26"/>
      <c r="C52" s="25"/>
      <c r="D52" s="25"/>
      <c r="E52" s="25"/>
      <c r="F52" s="25"/>
      <c r="G52" s="25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60"/>
      <c r="AB52" s="60"/>
      <c r="AC52" s="19"/>
      <c r="AD52" s="25"/>
      <c r="AE52" s="25"/>
      <c r="AF52" s="153"/>
      <c r="AG52" s="25"/>
      <c r="AH52" s="62"/>
    </row>
    <row r="53" spans="1:34" ht="11" customHeight="1" x14ac:dyDescent="0.2">
      <c r="A53" s="148" t="s">
        <v>184</v>
      </c>
      <c r="B53" s="149"/>
      <c r="C53" s="149"/>
      <c r="D53" s="149"/>
      <c r="E53" s="235" t="s">
        <v>181</v>
      </c>
      <c r="F53" s="235"/>
      <c r="G53" s="274"/>
      <c r="H53" s="263" t="s">
        <v>182</v>
      </c>
      <c r="I53" s="264"/>
      <c r="J53" s="265"/>
      <c r="K53" s="263" t="s">
        <v>159</v>
      </c>
      <c r="L53" s="264"/>
      <c r="M53" s="265"/>
      <c r="N53" s="263" t="s">
        <v>183</v>
      </c>
      <c r="O53" s="264"/>
      <c r="P53" s="265"/>
      <c r="Q53" s="263" t="s">
        <v>142</v>
      </c>
      <c r="R53" s="264"/>
      <c r="S53" s="265"/>
      <c r="T53" s="263" t="s">
        <v>143</v>
      </c>
      <c r="U53" s="264"/>
      <c r="V53" s="265"/>
      <c r="W53" s="263" t="s">
        <v>144</v>
      </c>
      <c r="X53" s="264"/>
      <c r="Y53" s="265"/>
      <c r="Z53" s="263" t="s">
        <v>145</v>
      </c>
      <c r="AA53" s="264"/>
      <c r="AB53" s="265"/>
      <c r="AC53" s="263" t="s">
        <v>146</v>
      </c>
      <c r="AD53" s="264"/>
      <c r="AE53" s="265"/>
      <c r="AF53" s="164" t="s">
        <v>147</v>
      </c>
      <c r="AG53" s="164" t="s">
        <v>75</v>
      </c>
      <c r="AH53" s="164" t="s">
        <v>186</v>
      </c>
    </row>
    <row r="54" spans="1:34" ht="11" customHeight="1" x14ac:dyDescent="0.2">
      <c r="A54" s="99"/>
      <c r="B54" s="141" t="s">
        <v>185</v>
      </c>
      <c r="C54" s="23"/>
      <c r="D54" s="178" t="s">
        <v>162</v>
      </c>
      <c r="E54" s="272"/>
      <c r="F54" s="272"/>
      <c r="G54" s="240"/>
      <c r="H54" s="259"/>
      <c r="I54" s="260"/>
      <c r="J54" s="261"/>
      <c r="K54" s="259"/>
      <c r="L54" s="260"/>
      <c r="M54" s="261"/>
      <c r="N54" s="259"/>
      <c r="O54" s="260"/>
      <c r="P54" s="261"/>
      <c r="Q54" s="259"/>
      <c r="R54" s="260"/>
      <c r="S54" s="261"/>
      <c r="T54" s="249">
        <f>Q54/3.6</f>
        <v>0</v>
      </c>
      <c r="U54" s="250"/>
      <c r="V54" s="251"/>
      <c r="W54" s="269">
        <f>T54*(E54*K54)</f>
        <v>0</v>
      </c>
      <c r="X54" s="270"/>
      <c r="Y54" s="271"/>
      <c r="Z54" s="249" t="e">
        <f>(Q54/$C$57)*100</f>
        <v>#DIV/0!</v>
      </c>
      <c r="AA54" s="250"/>
      <c r="AB54" s="251"/>
      <c r="AC54" s="259"/>
      <c r="AD54" s="260"/>
      <c r="AE54" s="261"/>
      <c r="AF54" s="165"/>
      <c r="AG54" s="165"/>
      <c r="AH54" s="172">
        <f>SUM(W54:Y63)</f>
        <v>0</v>
      </c>
    </row>
    <row r="55" spans="1:34" ht="11" customHeight="1" x14ac:dyDescent="0.2">
      <c r="A55" s="99"/>
      <c r="B55" s="141" t="s">
        <v>99</v>
      </c>
      <c r="C55" s="23"/>
      <c r="D55" s="178"/>
      <c r="E55" s="272"/>
      <c r="F55" s="272"/>
      <c r="G55" s="240"/>
      <c r="H55" s="259"/>
      <c r="I55" s="260"/>
      <c r="J55" s="261"/>
      <c r="K55" s="259"/>
      <c r="L55" s="260"/>
      <c r="M55" s="261"/>
      <c r="N55" s="259"/>
      <c r="O55" s="260"/>
      <c r="P55" s="261"/>
      <c r="Q55" s="259"/>
      <c r="R55" s="260"/>
      <c r="S55" s="261"/>
      <c r="T55" s="249">
        <f t="shared" ref="T55:T62" si="2">Q55/3.6</f>
        <v>0</v>
      </c>
      <c r="U55" s="250"/>
      <c r="V55" s="251"/>
      <c r="W55" s="269">
        <f t="shared" ref="W55:W61" si="3">T55*(E55*K55)</f>
        <v>0</v>
      </c>
      <c r="X55" s="270"/>
      <c r="Y55" s="271"/>
      <c r="Z55" s="249" t="e">
        <f t="shared" ref="Z55:Z62" si="4">(Q55/$C$57)*100</f>
        <v>#DIV/0!</v>
      </c>
      <c r="AA55" s="250"/>
      <c r="AB55" s="251"/>
      <c r="AC55" s="259"/>
      <c r="AD55" s="260"/>
      <c r="AE55" s="261"/>
      <c r="AF55" s="165"/>
      <c r="AG55" s="165"/>
      <c r="AH55" s="165"/>
    </row>
    <row r="56" spans="1:34" ht="11" customHeight="1" x14ac:dyDescent="0.2">
      <c r="A56" s="99"/>
      <c r="B56" s="141" t="s">
        <v>71</v>
      </c>
      <c r="C56" s="160"/>
      <c r="D56" s="178" t="s">
        <v>148</v>
      </c>
      <c r="E56" s="272"/>
      <c r="F56" s="272"/>
      <c r="G56" s="240"/>
      <c r="H56" s="259"/>
      <c r="I56" s="260"/>
      <c r="J56" s="261"/>
      <c r="K56" s="259"/>
      <c r="L56" s="260"/>
      <c r="M56" s="261"/>
      <c r="N56" s="259"/>
      <c r="O56" s="260"/>
      <c r="P56" s="261"/>
      <c r="Q56" s="259"/>
      <c r="R56" s="260"/>
      <c r="S56" s="261"/>
      <c r="T56" s="249">
        <f t="shared" si="2"/>
        <v>0</v>
      </c>
      <c r="U56" s="250"/>
      <c r="V56" s="251"/>
      <c r="W56" s="269">
        <f t="shared" si="3"/>
        <v>0</v>
      </c>
      <c r="X56" s="270"/>
      <c r="Y56" s="271"/>
      <c r="Z56" s="249" t="e">
        <f t="shared" si="4"/>
        <v>#DIV/0!</v>
      </c>
      <c r="AA56" s="250"/>
      <c r="AB56" s="251"/>
      <c r="AC56" s="259"/>
      <c r="AD56" s="260"/>
      <c r="AE56" s="261"/>
      <c r="AF56" s="165"/>
      <c r="AG56" s="165"/>
      <c r="AH56" s="169" t="s">
        <v>187</v>
      </c>
    </row>
    <row r="57" spans="1:34" ht="11" customHeight="1" x14ac:dyDescent="0.2">
      <c r="A57" s="99"/>
      <c r="B57" s="141" t="s">
        <v>136</v>
      </c>
      <c r="C57" s="160"/>
      <c r="D57" s="178"/>
      <c r="E57" s="272"/>
      <c r="F57" s="272"/>
      <c r="G57" s="240"/>
      <c r="H57" s="259"/>
      <c r="I57" s="260"/>
      <c r="J57" s="261"/>
      <c r="K57" s="259"/>
      <c r="L57" s="260"/>
      <c r="M57" s="261"/>
      <c r="N57" s="259"/>
      <c r="O57" s="260"/>
      <c r="P57" s="261"/>
      <c r="Q57" s="259"/>
      <c r="R57" s="260"/>
      <c r="S57" s="261"/>
      <c r="T57" s="249">
        <f t="shared" si="2"/>
        <v>0</v>
      </c>
      <c r="U57" s="250"/>
      <c r="V57" s="251"/>
      <c r="W57" s="269">
        <f t="shared" si="3"/>
        <v>0</v>
      </c>
      <c r="X57" s="270"/>
      <c r="Y57" s="271"/>
      <c r="Z57" s="249" t="e">
        <f t="shared" si="4"/>
        <v>#DIV/0!</v>
      </c>
      <c r="AA57" s="250"/>
      <c r="AB57" s="251"/>
      <c r="AC57" s="259"/>
      <c r="AD57" s="260"/>
      <c r="AE57" s="261"/>
      <c r="AF57" s="165"/>
      <c r="AG57" s="165"/>
      <c r="AH57" s="172">
        <f>AH54*C56</f>
        <v>0</v>
      </c>
    </row>
    <row r="58" spans="1:34" ht="11" customHeight="1" x14ac:dyDescent="0.2">
      <c r="A58" s="99"/>
      <c r="B58" s="178"/>
      <c r="C58" s="160"/>
      <c r="D58" s="178" t="s">
        <v>193</v>
      </c>
      <c r="E58" s="252"/>
      <c r="F58" s="247"/>
      <c r="G58" s="248"/>
      <c r="H58" s="246"/>
      <c r="I58" s="247"/>
      <c r="J58" s="248"/>
      <c r="K58" s="246"/>
      <c r="L58" s="247"/>
      <c r="M58" s="248"/>
      <c r="N58" s="246"/>
      <c r="O58" s="247"/>
      <c r="P58" s="248"/>
      <c r="Q58" s="246"/>
      <c r="R58" s="247"/>
      <c r="S58" s="248"/>
      <c r="T58" s="249">
        <f t="shared" ref="T58" si="5">Q58/3.6</f>
        <v>0</v>
      </c>
      <c r="U58" s="250"/>
      <c r="V58" s="251"/>
      <c r="W58" s="269">
        <f t="shared" ref="W58" si="6">T58*(E58*K58)</f>
        <v>0</v>
      </c>
      <c r="X58" s="270"/>
      <c r="Y58" s="271"/>
      <c r="Z58" s="249" t="e">
        <f t="shared" ref="Z58" si="7">(Q58/$C$57)*100</f>
        <v>#DIV/0!</v>
      </c>
      <c r="AA58" s="250"/>
      <c r="AB58" s="251"/>
      <c r="AC58" s="246"/>
      <c r="AD58" s="247"/>
      <c r="AE58" s="248"/>
      <c r="AF58" s="165"/>
      <c r="AG58" s="165"/>
      <c r="AH58" s="172"/>
    </row>
    <row r="59" spans="1:34" ht="11" customHeight="1" x14ac:dyDescent="0.2">
      <c r="A59" s="22"/>
      <c r="B59" s="141"/>
      <c r="C59" s="23"/>
      <c r="D59" s="100"/>
      <c r="E59" s="272"/>
      <c r="F59" s="272"/>
      <c r="G59" s="240"/>
      <c r="H59" s="259"/>
      <c r="I59" s="260"/>
      <c r="J59" s="261"/>
      <c r="K59" s="259"/>
      <c r="L59" s="260"/>
      <c r="M59" s="261"/>
      <c r="N59" s="259"/>
      <c r="O59" s="260"/>
      <c r="P59" s="261"/>
      <c r="Q59" s="259"/>
      <c r="R59" s="260"/>
      <c r="S59" s="261"/>
      <c r="T59" s="249">
        <f t="shared" si="2"/>
        <v>0</v>
      </c>
      <c r="U59" s="250"/>
      <c r="V59" s="251"/>
      <c r="W59" s="269">
        <f t="shared" si="3"/>
        <v>0</v>
      </c>
      <c r="X59" s="270"/>
      <c r="Y59" s="271"/>
      <c r="Z59" s="249" t="e">
        <f t="shared" si="4"/>
        <v>#DIV/0!</v>
      </c>
      <c r="AA59" s="250"/>
      <c r="AB59" s="251"/>
      <c r="AC59" s="259"/>
      <c r="AD59" s="260"/>
      <c r="AE59" s="261"/>
      <c r="AF59" s="165"/>
      <c r="AG59" s="165"/>
      <c r="AH59" s="165"/>
    </row>
    <row r="60" spans="1:34" ht="11" customHeight="1" x14ac:dyDescent="0.2">
      <c r="A60" s="22"/>
      <c r="B60" s="141" t="s">
        <v>160</v>
      </c>
      <c r="C60" s="160">
        <f>SUM(E54:G63)*SUM(K54:M62)</f>
        <v>0</v>
      </c>
      <c r="D60" s="178" t="s">
        <v>194</v>
      </c>
      <c r="E60" s="272"/>
      <c r="F60" s="272"/>
      <c r="G60" s="240"/>
      <c r="H60" s="259"/>
      <c r="I60" s="260"/>
      <c r="J60" s="261"/>
      <c r="K60" s="259"/>
      <c r="L60" s="260"/>
      <c r="M60" s="261"/>
      <c r="N60" s="259"/>
      <c r="O60" s="260"/>
      <c r="P60" s="261"/>
      <c r="Q60" s="259"/>
      <c r="R60" s="260"/>
      <c r="S60" s="261"/>
      <c r="T60" s="249">
        <f t="shared" si="2"/>
        <v>0</v>
      </c>
      <c r="U60" s="250"/>
      <c r="V60" s="251"/>
      <c r="W60" s="269">
        <f t="shared" si="3"/>
        <v>0</v>
      </c>
      <c r="X60" s="270"/>
      <c r="Y60" s="271"/>
      <c r="Z60" s="249" t="e">
        <f t="shared" si="4"/>
        <v>#DIV/0!</v>
      </c>
      <c r="AA60" s="250"/>
      <c r="AB60" s="251"/>
      <c r="AC60" s="259"/>
      <c r="AD60" s="260"/>
      <c r="AE60" s="261"/>
      <c r="AF60" s="165"/>
      <c r="AG60" s="165"/>
      <c r="AH60" s="165"/>
    </row>
    <row r="61" spans="1:34" ht="11" customHeight="1" x14ac:dyDescent="0.2">
      <c r="A61" s="22"/>
      <c r="B61" s="141" t="s">
        <v>161</v>
      </c>
      <c r="C61" s="160">
        <f>SUM(H54:J62)*SUM(K54:M63)</f>
        <v>0</v>
      </c>
      <c r="D61" s="178"/>
      <c r="E61" s="272"/>
      <c r="F61" s="272"/>
      <c r="G61" s="240"/>
      <c r="H61" s="259"/>
      <c r="I61" s="260"/>
      <c r="J61" s="261"/>
      <c r="K61" s="259"/>
      <c r="L61" s="260"/>
      <c r="M61" s="261"/>
      <c r="N61" s="259"/>
      <c r="O61" s="260"/>
      <c r="P61" s="261"/>
      <c r="Q61" s="259"/>
      <c r="R61" s="260"/>
      <c r="S61" s="261"/>
      <c r="T61" s="249">
        <f t="shared" si="2"/>
        <v>0</v>
      </c>
      <c r="U61" s="250"/>
      <c r="V61" s="251"/>
      <c r="W61" s="269">
        <f t="shared" si="3"/>
        <v>0</v>
      </c>
      <c r="X61" s="270"/>
      <c r="Y61" s="271"/>
      <c r="Z61" s="249" t="e">
        <f t="shared" si="4"/>
        <v>#DIV/0!</v>
      </c>
      <c r="AA61" s="250"/>
      <c r="AB61" s="251"/>
      <c r="AC61" s="259"/>
      <c r="AD61" s="260"/>
      <c r="AE61" s="261"/>
      <c r="AF61" s="165"/>
      <c r="AG61" s="165"/>
      <c r="AH61" s="165"/>
    </row>
    <row r="62" spans="1:34" ht="11" customHeight="1" x14ac:dyDescent="0.2">
      <c r="A62" s="22"/>
      <c r="B62" s="141" t="s">
        <v>189</v>
      </c>
      <c r="C62" s="161" t="e">
        <f>C61/C60</f>
        <v>#DIV/0!</v>
      </c>
      <c r="D62" s="178" t="s">
        <v>195</v>
      </c>
      <c r="E62" s="272"/>
      <c r="F62" s="272"/>
      <c r="G62" s="240"/>
      <c r="H62" s="259"/>
      <c r="I62" s="260"/>
      <c r="J62" s="261"/>
      <c r="K62" s="259"/>
      <c r="L62" s="260"/>
      <c r="M62" s="261"/>
      <c r="N62" s="259"/>
      <c r="O62" s="260"/>
      <c r="P62" s="261"/>
      <c r="Q62" s="259"/>
      <c r="R62" s="260"/>
      <c r="S62" s="261"/>
      <c r="T62" s="249">
        <f t="shared" si="2"/>
        <v>0</v>
      </c>
      <c r="U62" s="250"/>
      <c r="V62" s="251"/>
      <c r="W62" s="269">
        <f t="shared" ref="W62" si="8">Q62*(E62*K62)</f>
        <v>0</v>
      </c>
      <c r="X62" s="270"/>
      <c r="Y62" s="271"/>
      <c r="Z62" s="249" t="e">
        <f t="shared" si="4"/>
        <v>#DIV/0!</v>
      </c>
      <c r="AA62" s="250"/>
      <c r="AB62" s="251"/>
      <c r="AC62" s="259"/>
      <c r="AD62" s="260"/>
      <c r="AE62" s="261"/>
      <c r="AF62" s="165"/>
      <c r="AG62" s="165"/>
      <c r="AH62" s="168"/>
    </row>
    <row r="63" spans="1:34" ht="11" customHeight="1" x14ac:dyDescent="0.2">
      <c r="A63" s="24"/>
      <c r="B63" s="144"/>
      <c r="C63" s="31"/>
      <c r="D63" s="31"/>
      <c r="E63" s="273"/>
      <c r="F63" s="273"/>
      <c r="G63" s="244"/>
      <c r="H63" s="230"/>
      <c r="I63" s="231"/>
      <c r="J63" s="262"/>
      <c r="K63" s="230"/>
      <c r="L63" s="231"/>
      <c r="M63" s="262"/>
      <c r="N63" s="230"/>
      <c r="O63" s="231"/>
      <c r="P63" s="262"/>
      <c r="Q63" s="230"/>
      <c r="R63" s="231"/>
      <c r="S63" s="262"/>
      <c r="T63" s="266">
        <f t="shared" ref="T63" si="9">Q63/3.6</f>
        <v>0</v>
      </c>
      <c r="U63" s="267"/>
      <c r="V63" s="268"/>
      <c r="W63" s="277">
        <f t="shared" ref="W63" si="10">Q63*(E63*K63)</f>
        <v>0</v>
      </c>
      <c r="X63" s="232"/>
      <c r="Y63" s="233"/>
      <c r="Z63" s="266" t="e">
        <f t="shared" ref="Z63" si="11">(Q63/$C$57)*100</f>
        <v>#DIV/0!</v>
      </c>
      <c r="AA63" s="267"/>
      <c r="AB63" s="268"/>
      <c r="AC63" s="230"/>
      <c r="AD63" s="231"/>
      <c r="AE63" s="262"/>
      <c r="AF63" s="166"/>
      <c r="AG63" s="166"/>
      <c r="AH63" s="166"/>
    </row>
    <row r="64" spans="1:34" ht="11" hidden="1" customHeight="1" x14ac:dyDescent="0.2"/>
    <row r="65" spans="1:35" ht="11" hidden="1" customHeight="1" x14ac:dyDescent="0.2"/>
    <row r="66" spans="1:35" ht="11" hidden="1" customHeight="1" x14ac:dyDescent="0.2"/>
    <row r="67" spans="1:35" ht="11" hidden="1" customHeight="1" x14ac:dyDescent="0.2"/>
    <row r="68" spans="1:35" ht="11" hidden="1" customHeight="1" x14ac:dyDescent="0.2"/>
    <row r="69" spans="1:35" ht="11" hidden="1" customHeight="1" x14ac:dyDescent="0.2"/>
    <row r="70" spans="1:35" ht="11" hidden="1" customHeight="1" x14ac:dyDescent="0.2"/>
    <row r="71" spans="1:35" ht="11" customHeight="1" x14ac:dyDescent="0.2">
      <c r="A71" s="26"/>
      <c r="B71" s="26"/>
      <c r="C71" s="25"/>
      <c r="D71" s="25"/>
      <c r="E71" s="25"/>
      <c r="F71" s="25"/>
      <c r="G71" s="25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8"/>
      <c r="AB71" s="28"/>
      <c r="AC71" s="68"/>
      <c r="AD71" s="25"/>
      <c r="AE71" s="25"/>
      <c r="AF71" s="28"/>
      <c r="AG71" s="28"/>
      <c r="AH71" s="28"/>
      <c r="AI71" s="28"/>
    </row>
    <row r="72" spans="1:35" ht="11" customHeight="1" x14ac:dyDescent="0.2">
      <c r="A72" s="148" t="s">
        <v>72</v>
      </c>
      <c r="B72" s="149" t="s">
        <v>100</v>
      </c>
      <c r="C72" s="37" t="s">
        <v>101</v>
      </c>
      <c r="D72" s="25"/>
      <c r="E72" s="263" t="s">
        <v>102</v>
      </c>
      <c r="F72" s="264"/>
      <c r="G72" s="264" t="s">
        <v>103</v>
      </c>
      <c r="H72" s="264"/>
      <c r="I72" s="265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8"/>
      <c r="AB72" s="28"/>
      <c r="AC72" s="68"/>
      <c r="AD72" s="25"/>
      <c r="AE72" s="25"/>
      <c r="AF72" s="28"/>
      <c r="AG72" s="28"/>
      <c r="AH72" s="28"/>
      <c r="AI72" s="28"/>
    </row>
    <row r="73" spans="1:35" ht="11" customHeight="1" x14ac:dyDescent="0.2">
      <c r="A73" s="193">
        <f>AH51+AH57</f>
        <v>0</v>
      </c>
      <c r="B73" s="144"/>
      <c r="C73" s="170">
        <f>A73*(B73/10)</f>
        <v>0</v>
      </c>
      <c r="D73" s="25"/>
      <c r="E73" s="230"/>
      <c r="F73" s="231"/>
      <c r="G73" s="232" t="e">
        <f>A73/E73</f>
        <v>#DIV/0!</v>
      </c>
      <c r="H73" s="232"/>
      <c r="I73" s="233"/>
      <c r="J73" s="70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8"/>
      <c r="AB73" s="28"/>
      <c r="AC73" s="68"/>
      <c r="AD73" s="25"/>
      <c r="AE73" s="25"/>
      <c r="AF73" s="28"/>
      <c r="AG73" s="28"/>
      <c r="AH73" s="28"/>
      <c r="AI73" s="28"/>
    </row>
    <row r="74" spans="1:35" ht="11" customHeight="1" x14ac:dyDescent="0.2">
      <c r="A74" s="16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5" ht="11" customHeight="1" x14ac:dyDescent="0.2">
      <c r="A75" s="234" t="s">
        <v>104</v>
      </c>
      <c r="B75" s="235"/>
      <c r="C75" s="149" t="s">
        <v>105</v>
      </c>
      <c r="D75" s="18"/>
      <c r="E75" s="236"/>
      <c r="F75" s="237"/>
      <c r="G75" s="25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35" ht="11" customHeight="1" x14ac:dyDescent="0.2">
      <c r="A76" s="238"/>
      <c r="B76" s="239"/>
      <c r="C76" s="141" t="s">
        <v>106</v>
      </c>
      <c r="D76" s="23"/>
      <c r="E76" s="240"/>
      <c r="F76" s="241"/>
      <c r="G76" s="25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35" ht="11" customHeight="1" x14ac:dyDescent="0.2">
      <c r="A77" s="242"/>
      <c r="B77" s="243"/>
      <c r="C77" s="144" t="s">
        <v>46</v>
      </c>
      <c r="D77" s="31"/>
      <c r="E77" s="244"/>
      <c r="F77" s="245"/>
      <c r="G77" s="25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35" ht="11" customHeight="1" x14ac:dyDescent="0.2">
      <c r="A78" s="26"/>
      <c r="C78" s="26"/>
      <c r="D78" s="25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35" ht="11" customHeight="1" x14ac:dyDescent="0.2">
      <c r="A79" s="16"/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35" ht="11" customHeight="1" x14ac:dyDescent="0.2">
      <c r="A80" s="16" t="s">
        <v>107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</row>
    <row r="81" spans="1:35" ht="11" customHeight="1" x14ac:dyDescent="0.2">
      <c r="A81" s="73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</row>
    <row r="82" spans="1:35" ht="11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4" spans="1:35" ht="11" customHeight="1" x14ac:dyDescent="0.2">
      <c r="A84" s="16"/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35" ht="11" customHeight="1" x14ac:dyDescent="0.2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35" ht="11" customHeight="1" x14ac:dyDescent="0.2">
      <c r="A86" s="16"/>
      <c r="B86" s="16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35" ht="11" customHeight="1" x14ac:dyDescent="0.2">
      <c r="A87" s="16"/>
      <c r="B87" s="16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35" ht="11" customHeight="1" x14ac:dyDescent="0.2">
      <c r="A88" s="16"/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35" ht="11" customHeight="1" x14ac:dyDescent="0.2">
      <c r="A89" s="16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35" ht="11" customHeight="1" x14ac:dyDescent="0.2">
      <c r="A90" s="16"/>
      <c r="B90" s="16"/>
      <c r="C90" s="17"/>
      <c r="D90" s="154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35" ht="11" customHeight="1" x14ac:dyDescent="0.2">
      <c r="A91" s="16"/>
      <c r="B91" s="16"/>
      <c r="C91" s="17"/>
      <c r="D91" s="154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35" ht="11" customHeight="1" x14ac:dyDescent="0.2">
      <c r="A92" s="17"/>
      <c r="B92" s="16"/>
      <c r="C92" s="17"/>
      <c r="D92" s="154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35" ht="11" customHeight="1" x14ac:dyDescent="0.2">
      <c r="A93" s="16"/>
      <c r="B93" s="17"/>
      <c r="C93" s="17"/>
      <c r="D93" s="154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35" ht="11" customHeight="1" x14ac:dyDescent="0.2">
      <c r="A94" s="17"/>
      <c r="B94" s="16"/>
      <c r="C94" s="17"/>
      <c r="D94" s="15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35" ht="11" customHeight="1" x14ac:dyDescent="0.2">
      <c r="A95" s="17"/>
      <c r="B95" s="16"/>
      <c r="C95" s="17"/>
      <c r="D95" s="155"/>
      <c r="E95" s="1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35" ht="11" customHeight="1" x14ac:dyDescent="0.2">
      <c r="A96" s="16"/>
      <c r="B96" s="16"/>
      <c r="C96" s="17"/>
      <c r="D96" s="154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35" ht="11" customHeight="1" x14ac:dyDescent="0.2">
      <c r="A97" s="17"/>
      <c r="B97" s="16"/>
      <c r="C97" s="17"/>
      <c r="D97" s="15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35" ht="11" customHeight="1" x14ac:dyDescent="0.2">
      <c r="A98" s="17"/>
      <c r="B98" s="16"/>
      <c r="C98" s="17"/>
      <c r="D98" s="154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35" ht="11" customHeight="1" x14ac:dyDescent="0.2">
      <c r="A99" s="17"/>
      <c r="B99" s="16"/>
      <c r="C99" s="17"/>
      <c r="D99" s="155"/>
      <c r="E99" s="16"/>
      <c r="F99" s="16"/>
      <c r="G99" s="16"/>
      <c r="H99" s="229"/>
      <c r="I99" s="229"/>
      <c r="J99" s="139"/>
      <c r="K99" s="229"/>
      <c r="L99" s="229"/>
      <c r="M99" s="139"/>
      <c r="N99" s="229"/>
      <c r="O99" s="229"/>
      <c r="P99" s="139"/>
      <c r="Q99" s="229"/>
      <c r="R99" s="229"/>
      <c r="S99" s="139"/>
      <c r="T99" s="229"/>
      <c r="U99" s="229"/>
      <c r="V99" s="139"/>
      <c r="W99" s="229"/>
      <c r="X99" s="229"/>
      <c r="Y99" s="139"/>
      <c r="Z99" s="229"/>
      <c r="AA99" s="229"/>
      <c r="AB99" s="139"/>
      <c r="AC99" s="229"/>
      <c r="AD99" s="229"/>
      <c r="AE99" s="139"/>
      <c r="AF99" s="16"/>
      <c r="AG99" s="16"/>
      <c r="AH99" s="16"/>
      <c r="AI99" s="16"/>
    </row>
    <row r="100" spans="1:35" ht="11" customHeight="1" x14ac:dyDescent="0.2">
      <c r="A100" s="16"/>
      <c r="B100" s="16"/>
      <c r="C100" s="17"/>
      <c r="D100" s="154"/>
      <c r="E100" s="17"/>
      <c r="F100" s="17"/>
      <c r="G100" s="17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5" ht="11" customHeight="1" x14ac:dyDescent="0.2">
      <c r="A101" s="17"/>
      <c r="B101" s="16"/>
      <c r="C101" s="17"/>
      <c r="D101" s="154"/>
      <c r="E101" s="17"/>
      <c r="F101" s="17"/>
      <c r="G101" s="17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17"/>
      <c r="AE101" s="17"/>
    </row>
    <row r="102" spans="1:35" ht="11" customHeight="1" x14ac:dyDescent="0.2">
      <c r="A102" s="17"/>
      <c r="B102" s="16"/>
      <c r="C102" s="17"/>
      <c r="D102" s="154"/>
      <c r="E102" s="17"/>
      <c r="F102" s="17"/>
      <c r="G102" s="17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17"/>
      <c r="AE102" s="17"/>
    </row>
    <row r="103" spans="1:35" ht="11" customHeight="1" x14ac:dyDescent="0.2">
      <c r="A103" s="17"/>
      <c r="B103" s="16"/>
      <c r="C103" s="17"/>
      <c r="D103" s="154"/>
      <c r="E103" s="17"/>
      <c r="F103" s="17"/>
      <c r="G103" s="17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17"/>
      <c r="AE103" s="17"/>
    </row>
    <row r="104" spans="1:35" ht="11" customHeight="1" x14ac:dyDescent="0.2">
      <c r="A104" s="17"/>
      <c r="B104" s="16"/>
      <c r="C104" s="17"/>
      <c r="D104" s="154"/>
      <c r="E104" s="17"/>
      <c r="F104" s="17"/>
      <c r="G104" s="17"/>
      <c r="H104" s="63"/>
      <c r="I104" s="63"/>
      <c r="J104" s="63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5" ht="11" customHeight="1" x14ac:dyDescent="0.2">
      <c r="A105" s="17"/>
      <c r="B105" s="16"/>
      <c r="C105" s="17"/>
      <c r="D105" s="154"/>
      <c r="E105" s="17"/>
      <c r="F105" s="17"/>
      <c r="G105" s="17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17"/>
      <c r="AE105" s="17"/>
    </row>
    <row r="106" spans="1:35" ht="11" customHeight="1" x14ac:dyDescent="0.2">
      <c r="A106" s="17"/>
      <c r="B106" s="16"/>
      <c r="C106" s="17"/>
      <c r="D106" s="154"/>
      <c r="E106" s="17"/>
      <c r="F106" s="17"/>
      <c r="G106" s="17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17"/>
      <c r="AE106" s="17"/>
    </row>
    <row r="107" spans="1:35" ht="11" customHeight="1" x14ac:dyDescent="0.2">
      <c r="A107" s="17"/>
      <c r="B107" s="16"/>
      <c r="C107" s="17"/>
      <c r="D107" s="154"/>
      <c r="E107" s="17"/>
      <c r="F107" s="17"/>
      <c r="G107" s="17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17"/>
      <c r="AE107" s="17"/>
    </row>
    <row r="108" spans="1:35" ht="11" customHeight="1" x14ac:dyDescent="0.2">
      <c r="A108" s="16"/>
      <c r="B108" s="16"/>
      <c r="C108" s="17"/>
      <c r="D108" s="154"/>
      <c r="E108" s="17"/>
      <c r="F108" s="17"/>
      <c r="G108" s="17"/>
      <c r="H108" s="63"/>
      <c r="I108" s="63"/>
      <c r="J108" s="63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5" ht="11" customHeight="1" x14ac:dyDescent="0.2">
      <c r="A109" s="17"/>
      <c r="B109" s="16"/>
      <c r="C109" s="17"/>
      <c r="D109" s="154"/>
      <c r="E109" s="17"/>
      <c r="F109" s="17"/>
      <c r="G109" s="17"/>
      <c r="H109" s="63"/>
      <c r="I109" s="63"/>
      <c r="J109" s="63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5" ht="11" customHeight="1" x14ac:dyDescent="0.2">
      <c r="A110" s="17"/>
      <c r="B110" s="16"/>
      <c r="C110" s="17"/>
      <c r="D110" s="154"/>
      <c r="E110" s="17"/>
      <c r="F110" s="17"/>
      <c r="G110" s="17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17"/>
      <c r="AE110" s="17"/>
    </row>
    <row r="111" spans="1:35" ht="11" customHeight="1" x14ac:dyDescent="0.2">
      <c r="A111" s="17"/>
      <c r="B111" s="17"/>
      <c r="C111" s="17"/>
      <c r="D111" s="154"/>
      <c r="E111" s="17"/>
      <c r="F111" s="17"/>
      <c r="G111" s="17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17"/>
      <c r="AE111" s="17"/>
    </row>
    <row r="112" spans="1:35" ht="11" customHeight="1" x14ac:dyDescent="0.2">
      <c r="A112" s="17"/>
      <c r="B112" s="16"/>
      <c r="C112" s="17"/>
      <c r="D112" s="154"/>
      <c r="E112" s="17"/>
      <c r="F112" s="17"/>
      <c r="G112" s="17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17"/>
      <c r="AE112" s="17"/>
    </row>
    <row r="113" spans="1:31" ht="11" customHeight="1" x14ac:dyDescent="0.2">
      <c r="A113" s="17"/>
      <c r="B113" s="16"/>
      <c r="C113" s="17"/>
      <c r="D113" s="154"/>
      <c r="E113" s="17"/>
      <c r="F113" s="17"/>
      <c r="G113" s="17"/>
      <c r="H113" s="63"/>
      <c r="I113" s="63"/>
      <c r="J113" s="6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ht="11" customHeight="1" x14ac:dyDescent="0.2">
      <c r="A114" s="17"/>
      <c r="B114" s="16"/>
      <c r="C114" s="17"/>
      <c r="D114" s="154"/>
      <c r="E114" s="17"/>
      <c r="F114" s="17"/>
      <c r="G114" s="17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17"/>
      <c r="AE114" s="17"/>
    </row>
    <row r="115" spans="1:31" ht="11" customHeight="1" x14ac:dyDescent="0.2">
      <c r="A115" s="17"/>
      <c r="B115" s="16"/>
      <c r="C115" s="17"/>
      <c r="D115" s="154"/>
      <c r="E115" s="17"/>
      <c r="F115" s="17"/>
      <c r="G115" s="17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17"/>
      <c r="AE115" s="17"/>
    </row>
    <row r="116" spans="1:31" ht="11" customHeight="1" x14ac:dyDescent="0.2">
      <c r="A116" s="17"/>
      <c r="B116" s="16"/>
      <c r="C116" s="17"/>
      <c r="D116" s="154"/>
      <c r="E116" s="17"/>
      <c r="F116" s="17"/>
      <c r="G116" s="17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17"/>
      <c r="AE116" s="17"/>
    </row>
    <row r="117" spans="1:31" ht="11" customHeight="1" x14ac:dyDescent="0.2">
      <c r="A117" s="17"/>
      <c r="B117" s="16"/>
      <c r="C117" s="17"/>
      <c r="D117" s="154"/>
      <c r="E117" s="17"/>
      <c r="F117" s="17"/>
      <c r="G117" s="17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17"/>
      <c r="AE117" s="17"/>
    </row>
    <row r="118" spans="1:31" ht="11" customHeight="1" x14ac:dyDescent="0.2">
      <c r="A118" s="17"/>
      <c r="B118" s="16"/>
      <c r="C118" s="17"/>
      <c r="D118" s="154"/>
      <c r="E118" s="17"/>
      <c r="F118" s="17"/>
      <c r="G118" s="17"/>
      <c r="H118" s="63"/>
      <c r="I118" s="63"/>
      <c r="J118" s="63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1" customHeight="1" x14ac:dyDescent="0.2">
      <c r="A119" s="17"/>
      <c r="B119" s="16"/>
      <c r="C119" s="17"/>
      <c r="D119" s="154"/>
      <c r="E119" s="17"/>
      <c r="F119" s="17"/>
      <c r="G119" s="17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17"/>
      <c r="AE119" s="17"/>
    </row>
    <row r="120" spans="1:31" ht="11" customHeight="1" x14ac:dyDescent="0.2">
      <c r="A120" s="17"/>
      <c r="B120" s="16"/>
      <c r="C120" s="17"/>
      <c r="D120" s="154"/>
      <c r="E120" s="17"/>
      <c r="F120" s="17"/>
      <c r="G120" s="17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17"/>
      <c r="AE120" s="17"/>
    </row>
    <row r="121" spans="1:31" ht="11" customHeight="1" x14ac:dyDescent="0.2">
      <c r="A121" s="17"/>
      <c r="B121" s="16"/>
      <c r="C121" s="17"/>
      <c r="D121" s="154"/>
      <c r="E121" s="17"/>
      <c r="F121" s="17"/>
      <c r="G121" s="17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17"/>
      <c r="AE121" s="17"/>
    </row>
    <row r="122" spans="1:31" ht="11" customHeight="1" x14ac:dyDescent="0.2">
      <c r="A122" s="16"/>
      <c r="B122" s="16"/>
      <c r="C122" s="17"/>
      <c r="D122" s="154"/>
      <c r="E122" s="17"/>
      <c r="F122" s="17"/>
      <c r="G122" s="17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C122" s="75"/>
      <c r="AD122" s="17"/>
      <c r="AE122" s="17"/>
    </row>
    <row r="123" spans="1:31" ht="11" customHeight="1" x14ac:dyDescent="0.2">
      <c r="A123" s="16"/>
      <c r="B123" s="16"/>
      <c r="C123" s="17"/>
      <c r="D123" s="154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</row>
    <row r="124" spans="1:31" ht="11" customHeight="1" x14ac:dyDescent="0.2">
      <c r="A124" s="16"/>
      <c r="B124" s="16"/>
      <c r="C124" s="17"/>
      <c r="D124" s="154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31" ht="11" customHeight="1" x14ac:dyDescent="0.2">
      <c r="A125" s="16"/>
      <c r="B125" s="16"/>
      <c r="C125" s="17"/>
      <c r="D125" s="154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31" ht="11" customHeight="1" x14ac:dyDescent="0.2">
      <c r="A126" s="16"/>
      <c r="B126" s="16"/>
      <c r="C126" s="17"/>
      <c r="D126" s="154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31" ht="11" customHeight="1" x14ac:dyDescent="0.2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31" ht="11" customHeight="1" x14ac:dyDescent="0.2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ht="11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11" customHeight="1" x14ac:dyDescent="0.2">
      <c r="A130" s="16"/>
      <c r="B130" s="16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ht="11" customHeight="1" x14ac:dyDescent="0.2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ht="11" customHeight="1" x14ac:dyDescent="0.2">
      <c r="A132" s="16"/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ht="11" customHeight="1" x14ac:dyDescent="0.2">
      <c r="A133" s="16"/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ht="11" customHeight="1" x14ac:dyDescent="0.2">
      <c r="A134" s="16"/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11" customHeight="1" x14ac:dyDescent="0.2">
      <c r="A135" s="16"/>
      <c r="B135" s="16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ht="11" customHeight="1" x14ac:dyDescent="0.2">
      <c r="A136" s="16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ht="11" customHeight="1" x14ac:dyDescent="0.2">
      <c r="A137" s="16"/>
      <c r="B137" s="1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11" customHeight="1" x14ac:dyDescent="0.2">
      <c r="A138" s="17"/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ht="11" customHeight="1" x14ac:dyDescent="0.2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11" customHeight="1" x14ac:dyDescent="0.2">
      <c r="A140" s="17"/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11" customHeight="1" x14ac:dyDescent="0.2">
      <c r="A141" s="17"/>
      <c r="B141" s="16"/>
      <c r="C141" s="17"/>
      <c r="D141" s="16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11" customHeight="1" x14ac:dyDescent="0.2">
      <c r="A142" s="16"/>
      <c r="B142" s="16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ht="11" customHeight="1" x14ac:dyDescent="0.2">
      <c r="A143" s="17"/>
      <c r="B143" s="16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11" customHeight="1" x14ac:dyDescent="0.2">
      <c r="A144" s="17"/>
      <c r="B144" s="16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35" ht="11" customHeight="1" x14ac:dyDescent="0.2">
      <c r="A145" s="17"/>
      <c r="B145" s="16"/>
      <c r="C145" s="17"/>
      <c r="D145" s="16"/>
      <c r="E145" s="16"/>
      <c r="F145" s="16"/>
      <c r="G145" s="16"/>
      <c r="H145" s="229"/>
      <c r="I145" s="229"/>
      <c r="J145" s="139"/>
      <c r="K145" s="229"/>
      <c r="L145" s="229"/>
      <c r="M145" s="139"/>
      <c r="N145" s="229"/>
      <c r="O145" s="229"/>
      <c r="P145" s="139"/>
      <c r="Q145" s="229"/>
      <c r="R145" s="229"/>
      <c r="S145" s="139"/>
      <c r="T145" s="229"/>
      <c r="U145" s="229"/>
      <c r="V145" s="139"/>
      <c r="W145" s="229"/>
      <c r="X145" s="229"/>
      <c r="Y145" s="139"/>
      <c r="Z145" s="229"/>
      <c r="AA145" s="229"/>
      <c r="AB145" s="139"/>
      <c r="AC145" s="229"/>
      <c r="AD145" s="229"/>
      <c r="AE145" s="139"/>
      <c r="AF145" s="16"/>
      <c r="AG145" s="16"/>
      <c r="AH145" s="16"/>
      <c r="AI145" s="16"/>
    </row>
    <row r="146" spans="1:35" ht="11" customHeight="1" x14ac:dyDescent="0.2">
      <c r="A146" s="16"/>
      <c r="B146" s="16"/>
      <c r="C146" s="17"/>
      <c r="D146" s="74"/>
      <c r="E146" s="17"/>
      <c r="F146" s="17"/>
      <c r="G146" s="17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5" ht="11" customHeight="1" x14ac:dyDescent="0.2">
      <c r="A147" s="17"/>
      <c r="B147" s="16"/>
      <c r="C147" s="17"/>
      <c r="D147" s="74"/>
      <c r="E147" s="17"/>
      <c r="F147" s="17"/>
      <c r="G147" s="17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17"/>
      <c r="AE147" s="17"/>
    </row>
    <row r="148" spans="1:35" ht="11" customHeight="1" x14ac:dyDescent="0.2">
      <c r="A148" s="17"/>
      <c r="B148" s="16"/>
      <c r="C148" s="17"/>
      <c r="D148" s="74"/>
      <c r="E148" s="17"/>
      <c r="F148" s="17"/>
      <c r="G148" s="17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17"/>
      <c r="AE148" s="17"/>
    </row>
    <row r="149" spans="1:35" ht="11" customHeight="1" x14ac:dyDescent="0.2">
      <c r="A149" s="17"/>
      <c r="B149" s="16"/>
      <c r="C149" s="17"/>
      <c r="D149" s="17"/>
      <c r="E149" s="17"/>
      <c r="F149" s="17"/>
      <c r="G149" s="17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17"/>
      <c r="AE149" s="17"/>
    </row>
    <row r="150" spans="1:35" ht="11" customHeight="1" x14ac:dyDescent="0.2">
      <c r="A150" s="17"/>
      <c r="B150" s="16"/>
      <c r="C150" s="17"/>
      <c r="D150" s="17"/>
      <c r="E150" s="17"/>
      <c r="F150" s="17"/>
      <c r="G150" s="17"/>
      <c r="H150" s="63"/>
      <c r="I150" s="63"/>
      <c r="J150" s="63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</row>
    <row r="151" spans="1:35" ht="11" customHeight="1" x14ac:dyDescent="0.2">
      <c r="A151" s="17"/>
      <c r="B151" s="16"/>
      <c r="C151" s="17"/>
      <c r="D151" s="17"/>
      <c r="E151" s="17"/>
      <c r="F151" s="17"/>
      <c r="G151" s="17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17"/>
      <c r="AE151" s="17"/>
    </row>
    <row r="152" spans="1:35" ht="11" customHeight="1" x14ac:dyDescent="0.2">
      <c r="A152" s="17"/>
      <c r="B152" s="16"/>
      <c r="C152" s="17"/>
      <c r="D152" s="17"/>
      <c r="E152" s="17"/>
      <c r="F152" s="17"/>
      <c r="G152" s="17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17"/>
      <c r="AE152" s="17"/>
    </row>
    <row r="153" spans="1:35" ht="11" customHeight="1" x14ac:dyDescent="0.2">
      <c r="A153" s="17"/>
      <c r="B153" s="16"/>
      <c r="C153" s="17"/>
      <c r="D153" s="17"/>
      <c r="E153" s="17"/>
      <c r="F153" s="17"/>
      <c r="G153" s="17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17"/>
      <c r="AE153" s="17"/>
    </row>
    <row r="154" spans="1:35" ht="11" customHeight="1" x14ac:dyDescent="0.2">
      <c r="A154" s="16"/>
      <c r="B154" s="16"/>
      <c r="C154" s="17"/>
      <c r="D154" s="17"/>
      <c r="E154" s="17"/>
      <c r="F154" s="17"/>
      <c r="G154" s="17"/>
      <c r="H154" s="63"/>
      <c r="I154" s="63"/>
      <c r="J154" s="63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</row>
    <row r="155" spans="1:35" ht="11" customHeight="1" x14ac:dyDescent="0.2">
      <c r="A155" s="17"/>
      <c r="B155" s="16"/>
      <c r="C155" s="17"/>
      <c r="D155" s="17"/>
      <c r="E155" s="17"/>
      <c r="F155" s="17"/>
      <c r="G155" s="17"/>
      <c r="H155" s="63"/>
      <c r="I155" s="63"/>
      <c r="J155" s="63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</row>
    <row r="156" spans="1:35" ht="11" customHeight="1" x14ac:dyDescent="0.2">
      <c r="A156" s="17"/>
      <c r="B156" s="16"/>
      <c r="C156" s="17"/>
      <c r="D156" s="17"/>
      <c r="E156" s="17"/>
      <c r="F156" s="17"/>
      <c r="G156" s="17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17"/>
      <c r="AE156" s="17"/>
    </row>
    <row r="157" spans="1:35" ht="11" customHeight="1" x14ac:dyDescent="0.2">
      <c r="A157" s="17"/>
      <c r="B157" s="17"/>
      <c r="C157" s="17"/>
      <c r="D157" s="17"/>
      <c r="E157" s="17"/>
      <c r="F157" s="17"/>
      <c r="G157" s="17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17"/>
      <c r="AE157" s="17"/>
    </row>
    <row r="158" spans="1:35" ht="11" customHeight="1" x14ac:dyDescent="0.2">
      <c r="A158" s="17"/>
      <c r="B158" s="16"/>
      <c r="C158" s="17"/>
      <c r="D158" s="17"/>
      <c r="E158" s="17"/>
      <c r="F158" s="17"/>
      <c r="G158" s="17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17"/>
      <c r="AE158" s="17"/>
    </row>
    <row r="159" spans="1:35" ht="11" customHeight="1" x14ac:dyDescent="0.2">
      <c r="A159" s="17"/>
      <c r="B159" s="16"/>
      <c r="C159" s="17"/>
      <c r="D159" s="17"/>
      <c r="E159" s="17"/>
      <c r="F159" s="17"/>
      <c r="G159" s="17"/>
      <c r="H159" s="63"/>
      <c r="I159" s="63"/>
      <c r="J159" s="63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</row>
    <row r="160" spans="1:35" ht="11" customHeight="1" x14ac:dyDescent="0.2">
      <c r="A160" s="17"/>
      <c r="B160" s="16"/>
      <c r="C160" s="17"/>
      <c r="D160" s="17"/>
      <c r="E160" s="17"/>
      <c r="F160" s="17"/>
      <c r="G160" s="17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17"/>
      <c r="AE160" s="17"/>
    </row>
    <row r="161" spans="1:31" ht="11" customHeight="1" x14ac:dyDescent="0.2">
      <c r="A161" s="17"/>
      <c r="B161" s="16"/>
      <c r="C161" s="17"/>
      <c r="D161" s="17"/>
      <c r="E161" s="17"/>
      <c r="F161" s="17"/>
      <c r="G161" s="17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17"/>
      <c r="AE161" s="17"/>
    </row>
    <row r="162" spans="1:31" ht="11" customHeight="1" x14ac:dyDescent="0.2">
      <c r="A162" s="17"/>
      <c r="B162" s="16"/>
      <c r="C162" s="17"/>
      <c r="D162" s="17"/>
      <c r="E162" s="17"/>
      <c r="F162" s="17"/>
      <c r="G162" s="17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17"/>
      <c r="AE162" s="17"/>
    </row>
    <row r="163" spans="1:31" ht="11" customHeight="1" x14ac:dyDescent="0.2">
      <c r="A163" s="17"/>
      <c r="B163" s="16"/>
      <c r="C163" s="17"/>
      <c r="D163" s="17"/>
      <c r="E163" s="17"/>
      <c r="F163" s="17"/>
      <c r="G163" s="17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17"/>
      <c r="AE163" s="17"/>
    </row>
    <row r="164" spans="1:31" ht="11" customHeight="1" x14ac:dyDescent="0.2">
      <c r="A164" s="17"/>
      <c r="B164" s="16"/>
      <c r="C164" s="17"/>
      <c r="D164" s="17"/>
      <c r="E164" s="17"/>
      <c r="F164" s="17"/>
      <c r="G164" s="17"/>
      <c r="H164" s="63"/>
      <c r="I164" s="63"/>
      <c r="J164" s="63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</row>
    <row r="165" spans="1:31" ht="11" customHeight="1" x14ac:dyDescent="0.2">
      <c r="A165" s="17"/>
      <c r="B165" s="16"/>
      <c r="C165" s="17"/>
      <c r="D165" s="17"/>
      <c r="E165" s="17"/>
      <c r="F165" s="17"/>
      <c r="G165" s="17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17"/>
      <c r="AE165" s="17"/>
    </row>
    <row r="166" spans="1:31" ht="11" customHeight="1" x14ac:dyDescent="0.2">
      <c r="A166" s="17"/>
      <c r="B166" s="16"/>
      <c r="C166" s="17"/>
      <c r="D166" s="17"/>
      <c r="E166" s="17"/>
      <c r="F166" s="17"/>
      <c r="G166" s="17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17"/>
      <c r="AE166" s="17"/>
    </row>
    <row r="167" spans="1:31" ht="11" customHeight="1" x14ac:dyDescent="0.2">
      <c r="A167" s="17"/>
      <c r="B167" s="16"/>
      <c r="C167" s="17"/>
      <c r="D167" s="17"/>
      <c r="E167" s="17"/>
      <c r="F167" s="17"/>
      <c r="G167" s="17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17"/>
      <c r="AE167" s="17"/>
    </row>
    <row r="168" spans="1:31" ht="11" customHeight="1" x14ac:dyDescent="0.2">
      <c r="A168" s="16"/>
      <c r="B168" s="16"/>
      <c r="C168" s="17"/>
      <c r="D168" s="17"/>
      <c r="E168" s="17"/>
      <c r="F168" s="17"/>
      <c r="G168" s="17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C168" s="75"/>
      <c r="AD168" s="17"/>
      <c r="AE168" s="17"/>
    </row>
    <row r="169" spans="1:31" ht="11" customHeight="1" x14ac:dyDescent="0.2">
      <c r="A169" s="16"/>
      <c r="B169" s="16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</row>
    <row r="170" spans="1:31" ht="11" customHeight="1" x14ac:dyDescent="0.2">
      <c r="A170" s="16"/>
      <c r="B170" s="16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31" ht="11" customHeight="1" x14ac:dyDescent="0.2">
      <c r="A171" s="16"/>
      <c r="B171" s="16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31" ht="11" customHeight="1" x14ac:dyDescent="0.2">
      <c r="A172" s="16"/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31" ht="11" customHeight="1" x14ac:dyDescent="0.2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31" ht="11" customHeight="1" x14ac:dyDescent="0.2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31" ht="11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</sheetData>
  <mergeCells count="148">
    <mergeCell ref="E54:G54"/>
    <mergeCell ref="E55:G55"/>
    <mergeCell ref="E56:G56"/>
    <mergeCell ref="E57:G57"/>
    <mergeCell ref="Z99:AA99"/>
    <mergeCell ref="AC99:AD99"/>
    <mergeCell ref="H145:I145"/>
    <mergeCell ref="K145:L145"/>
    <mergeCell ref="N145:O145"/>
    <mergeCell ref="Q145:R145"/>
    <mergeCell ref="T145:U145"/>
    <mergeCell ref="W145:X145"/>
    <mergeCell ref="Z145:AA145"/>
    <mergeCell ref="AC145:AD145"/>
    <mergeCell ref="H99:I99"/>
    <mergeCell ref="K99:L99"/>
    <mergeCell ref="N99:O99"/>
    <mergeCell ref="Q99:R99"/>
    <mergeCell ref="T99:U99"/>
    <mergeCell ref="W99:X99"/>
    <mergeCell ref="AC61:AE61"/>
    <mergeCell ref="E62:G62"/>
    <mergeCell ref="H62:J62"/>
    <mergeCell ref="K62:M62"/>
    <mergeCell ref="A75:B75"/>
    <mergeCell ref="E75:F75"/>
    <mergeCell ref="A76:B76"/>
    <mergeCell ref="E76:F76"/>
    <mergeCell ref="A77:B77"/>
    <mergeCell ref="E77:F77"/>
    <mergeCell ref="W63:Y63"/>
    <mergeCell ref="Z63:AB63"/>
    <mergeCell ref="AC63:AE63"/>
    <mergeCell ref="E72:F72"/>
    <mergeCell ref="G72:I72"/>
    <mergeCell ref="E73:F73"/>
    <mergeCell ref="G73:I73"/>
    <mergeCell ref="E63:G63"/>
    <mergeCell ref="H63:J63"/>
    <mergeCell ref="K63:M63"/>
    <mergeCell ref="N63:P63"/>
    <mergeCell ref="Q63:S63"/>
    <mergeCell ref="T63:V63"/>
    <mergeCell ref="N62:P62"/>
    <mergeCell ref="Q62:S62"/>
    <mergeCell ref="T62:V62"/>
    <mergeCell ref="W62:Y62"/>
    <mergeCell ref="Z62:AB62"/>
    <mergeCell ref="AC62:AE62"/>
    <mergeCell ref="Z60:AB60"/>
    <mergeCell ref="AC60:AE60"/>
    <mergeCell ref="E61:G61"/>
    <mergeCell ref="H61:J61"/>
    <mergeCell ref="K61:M61"/>
    <mergeCell ref="N61:P61"/>
    <mergeCell ref="Q61:S61"/>
    <mergeCell ref="T61:V61"/>
    <mergeCell ref="W61:Y61"/>
    <mergeCell ref="Z61:AB61"/>
    <mergeCell ref="E60:G60"/>
    <mergeCell ref="H60:J60"/>
    <mergeCell ref="K60:M60"/>
    <mergeCell ref="N60:P60"/>
    <mergeCell ref="Q60:S60"/>
    <mergeCell ref="T60:V60"/>
    <mergeCell ref="W60:Y60"/>
    <mergeCell ref="E59:G59"/>
    <mergeCell ref="H59:J59"/>
    <mergeCell ref="K59:M59"/>
    <mergeCell ref="N59:P59"/>
    <mergeCell ref="Q59:S59"/>
    <mergeCell ref="T59:V59"/>
    <mergeCell ref="H57:J57"/>
    <mergeCell ref="K57:M57"/>
    <mergeCell ref="N57:P57"/>
    <mergeCell ref="Q57:S57"/>
    <mergeCell ref="T57:V57"/>
    <mergeCell ref="W57:Y57"/>
    <mergeCell ref="Z57:AB57"/>
    <mergeCell ref="AC57:AE57"/>
    <mergeCell ref="W59:Y59"/>
    <mergeCell ref="Z59:AB59"/>
    <mergeCell ref="AC59:AE59"/>
    <mergeCell ref="H55:J55"/>
    <mergeCell ref="K55:M55"/>
    <mergeCell ref="N55:P55"/>
    <mergeCell ref="Q55:S55"/>
    <mergeCell ref="T55:V55"/>
    <mergeCell ref="W55:Y55"/>
    <mergeCell ref="Z55:AB55"/>
    <mergeCell ref="AC55:AE55"/>
    <mergeCell ref="H56:J56"/>
    <mergeCell ref="K56:M56"/>
    <mergeCell ref="N56:P56"/>
    <mergeCell ref="Q56:S56"/>
    <mergeCell ref="T56:V56"/>
    <mergeCell ref="W56:Y56"/>
    <mergeCell ref="Z56:AB56"/>
    <mergeCell ref="AC56:AE56"/>
    <mergeCell ref="Z53:AB53"/>
    <mergeCell ref="AC53:AE53"/>
    <mergeCell ref="H24:J24"/>
    <mergeCell ref="K24:M24"/>
    <mergeCell ref="N24:P24"/>
    <mergeCell ref="H54:J54"/>
    <mergeCell ref="K54:M54"/>
    <mergeCell ref="N54:P54"/>
    <mergeCell ref="Q54:S54"/>
    <mergeCell ref="T54:V54"/>
    <mergeCell ref="W54:Y54"/>
    <mergeCell ref="Z54:AB54"/>
    <mergeCell ref="AC54:AE54"/>
    <mergeCell ref="C11:I11"/>
    <mergeCell ref="C12:I12"/>
    <mergeCell ref="C13:I13"/>
    <mergeCell ref="C14:I14"/>
    <mergeCell ref="C15:I15"/>
    <mergeCell ref="E18:F18"/>
    <mergeCell ref="C5:I5"/>
    <mergeCell ref="C6:I6"/>
    <mergeCell ref="C7:I7"/>
    <mergeCell ref="C8:I8"/>
    <mergeCell ref="C9:I9"/>
    <mergeCell ref="C10:I10"/>
    <mergeCell ref="E19:F19"/>
    <mergeCell ref="E20:F20"/>
    <mergeCell ref="E21:F21"/>
    <mergeCell ref="AC58:AE58"/>
    <mergeCell ref="Z58:AB58"/>
    <mergeCell ref="W58:Y58"/>
    <mergeCell ref="T58:V58"/>
    <mergeCell ref="Q58:S58"/>
    <mergeCell ref="N58:P58"/>
    <mergeCell ref="K58:M58"/>
    <mergeCell ref="H58:J58"/>
    <mergeCell ref="E58:G58"/>
    <mergeCell ref="Q24:S24"/>
    <mergeCell ref="T24:V24"/>
    <mergeCell ref="W24:Y24"/>
    <mergeCell ref="Z24:AB24"/>
    <mergeCell ref="AC24:AE24"/>
    <mergeCell ref="E53:G53"/>
    <mergeCell ref="H53:J53"/>
    <mergeCell ref="K53:M53"/>
    <mergeCell ref="N53:P53"/>
    <mergeCell ref="Q53:S53"/>
    <mergeCell ref="T53:V53"/>
    <mergeCell ref="W53:Y53"/>
  </mergeCells>
  <phoneticPr fontId="6" type="noConversion"/>
  <pageMargins left="0.75000000000000011" right="0.75000000000000011" top="1" bottom="1" header="0.5" footer="0.5"/>
  <pageSetup paperSize="9" scale="47" orientation="landscape" horizontalDpi="4294967292" verticalDpi="4294967292"/>
  <colBreaks count="1" manualBreakCount="1">
    <brk id="3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0"/>
  <sheetViews>
    <sheetView workbookViewId="0">
      <selection activeCell="D5" sqref="D5"/>
    </sheetView>
  </sheetViews>
  <sheetFormatPr baseColWidth="10" defaultRowHeight="16" x14ac:dyDescent="0.2"/>
  <cols>
    <col min="1" max="1" width="18" customWidth="1"/>
    <col min="2" max="2" width="12.6640625" customWidth="1"/>
    <col min="3" max="3" width="13" customWidth="1"/>
    <col min="4" max="4" width="16.1640625" customWidth="1"/>
    <col min="5" max="5" width="14.33203125" customWidth="1"/>
    <col min="6" max="7" width="13.5" customWidth="1"/>
    <col min="8" max="8" width="11.6640625" bestFit="1" customWidth="1"/>
    <col min="9" max="9" width="11.6640625" customWidth="1"/>
  </cols>
  <sheetData>
    <row r="1" spans="1:12" x14ac:dyDescent="0.2">
      <c r="A1" s="94" t="s">
        <v>176</v>
      </c>
      <c r="B1" s="88"/>
      <c r="C1" s="77"/>
      <c r="D1" s="28"/>
      <c r="E1" s="95" t="s">
        <v>132</v>
      </c>
      <c r="F1" s="96" t="s">
        <v>46</v>
      </c>
      <c r="G1" s="286"/>
      <c r="H1" s="286"/>
      <c r="I1" s="286"/>
      <c r="J1" s="286"/>
      <c r="K1" s="287"/>
      <c r="L1" s="185"/>
    </row>
    <row r="2" spans="1:12" x14ac:dyDescent="0.2">
      <c r="A2" s="97" t="s">
        <v>133</v>
      </c>
      <c r="B2" s="28"/>
      <c r="C2" s="98"/>
      <c r="D2" s="28"/>
      <c r="E2" s="99"/>
      <c r="F2" s="100" t="s">
        <v>134</v>
      </c>
      <c r="G2" s="288"/>
      <c r="H2" s="288"/>
      <c r="I2" s="288"/>
      <c r="J2" s="288"/>
      <c r="K2" s="289"/>
      <c r="L2" s="186"/>
    </row>
    <row r="3" spans="1:12" x14ac:dyDescent="0.2">
      <c r="A3" s="97" t="s">
        <v>99</v>
      </c>
      <c r="B3" s="28"/>
      <c r="C3" s="98"/>
      <c r="D3" s="28"/>
      <c r="E3" s="99"/>
      <c r="F3" s="100" t="s">
        <v>135</v>
      </c>
      <c r="G3" s="288"/>
      <c r="H3" s="288"/>
      <c r="I3" s="288"/>
      <c r="J3" s="288"/>
      <c r="K3" s="289"/>
      <c r="L3" s="186"/>
    </row>
    <row r="4" spans="1:12" x14ac:dyDescent="0.2">
      <c r="A4" s="97" t="s">
        <v>71</v>
      </c>
      <c r="B4" s="28"/>
      <c r="C4" s="98"/>
      <c r="D4" s="28"/>
      <c r="E4" s="99"/>
      <c r="F4" s="101" t="s">
        <v>50</v>
      </c>
      <c r="G4" s="288"/>
      <c r="H4" s="288"/>
      <c r="I4" s="288"/>
      <c r="J4" s="288"/>
      <c r="K4" s="289"/>
      <c r="L4" s="186"/>
    </row>
    <row r="5" spans="1:12" x14ac:dyDescent="0.2">
      <c r="A5" s="102" t="s">
        <v>136</v>
      </c>
      <c r="B5" s="72"/>
      <c r="C5" s="79" t="s">
        <v>137</v>
      </c>
      <c r="D5" s="28"/>
      <c r="E5" s="103"/>
      <c r="F5" s="104" t="s">
        <v>138</v>
      </c>
      <c r="G5" s="290"/>
      <c r="H5" s="290"/>
      <c r="I5" s="290"/>
      <c r="J5" s="290"/>
      <c r="K5" s="291"/>
      <c r="L5" s="187"/>
    </row>
    <row r="6" spans="1:12" x14ac:dyDescent="0.2">
      <c r="C6" s="3"/>
      <c r="D6" s="3"/>
      <c r="E6" s="3"/>
      <c r="F6" s="3"/>
      <c r="G6" s="3"/>
      <c r="L6" s="202"/>
    </row>
    <row r="7" spans="1:12" x14ac:dyDescent="0.2">
      <c r="A7" s="32"/>
      <c r="B7" s="105" t="s">
        <v>139</v>
      </c>
      <c r="C7" s="105" t="s">
        <v>140</v>
      </c>
      <c r="D7" s="105" t="s">
        <v>141</v>
      </c>
      <c r="E7" s="105" t="s">
        <v>142</v>
      </c>
      <c r="F7" s="105" t="s">
        <v>143</v>
      </c>
      <c r="G7" s="105" t="s">
        <v>144</v>
      </c>
      <c r="H7" s="105" t="s">
        <v>145</v>
      </c>
      <c r="I7" s="105" t="s">
        <v>146</v>
      </c>
      <c r="J7" s="105" t="s">
        <v>147</v>
      </c>
      <c r="K7" s="65" t="s">
        <v>75</v>
      </c>
      <c r="L7" s="37" t="s">
        <v>202</v>
      </c>
    </row>
    <row r="8" spans="1:12" x14ac:dyDescent="0.2">
      <c r="A8" s="20"/>
      <c r="B8" s="46"/>
      <c r="C8" s="46"/>
      <c r="D8" s="46"/>
      <c r="E8" s="46"/>
      <c r="F8" s="107">
        <f>E8/3.6</f>
        <v>0</v>
      </c>
      <c r="G8" s="108">
        <f>B8*F8</f>
        <v>0</v>
      </c>
      <c r="H8" s="109" t="e">
        <f>(E8/$B$5)*100</f>
        <v>#DIV/0!</v>
      </c>
      <c r="I8" s="109">
        <v>174</v>
      </c>
      <c r="J8" s="46">
        <v>120</v>
      </c>
      <c r="K8" s="201">
        <v>7</v>
      </c>
      <c r="L8" s="203" t="e">
        <f>(60/C8)*(I8-J8)</f>
        <v>#DIV/0!</v>
      </c>
    </row>
    <row r="9" spans="1:12" x14ac:dyDescent="0.2">
      <c r="A9" s="22"/>
      <c r="B9" s="46"/>
      <c r="C9" s="46"/>
      <c r="D9" s="46"/>
      <c r="E9" s="183"/>
      <c r="F9" s="107">
        <f t="shared" ref="F9:F20" si="0">E9/3.6</f>
        <v>0</v>
      </c>
      <c r="G9" s="108">
        <f t="shared" ref="G9:G20" si="1">B9*F9</f>
        <v>0</v>
      </c>
      <c r="H9" s="109" t="e">
        <f t="shared" ref="H9:H20" si="2">(E9/$B$5)*100</f>
        <v>#DIV/0!</v>
      </c>
      <c r="I9" s="109">
        <v>178</v>
      </c>
      <c r="J9" s="183">
        <v>120</v>
      </c>
      <c r="K9" s="201">
        <v>7.5</v>
      </c>
      <c r="L9" s="203" t="e">
        <f t="shared" ref="L9:L20" si="3">(60/C9)*(I9-J9)</f>
        <v>#DIV/0!</v>
      </c>
    </row>
    <row r="10" spans="1:12" x14ac:dyDescent="0.2">
      <c r="A10" s="22"/>
      <c r="B10" s="46"/>
      <c r="C10" s="46"/>
      <c r="D10" s="46"/>
      <c r="E10" s="183"/>
      <c r="F10" s="107">
        <f t="shared" si="0"/>
        <v>0</v>
      </c>
      <c r="G10" s="108">
        <f t="shared" si="1"/>
        <v>0</v>
      </c>
      <c r="H10" s="109" t="e">
        <f t="shared" si="2"/>
        <v>#DIV/0!</v>
      </c>
      <c r="I10" s="109">
        <v>180</v>
      </c>
      <c r="J10" s="183">
        <v>120</v>
      </c>
      <c r="K10" s="201">
        <v>8</v>
      </c>
      <c r="L10" s="203" t="e">
        <f t="shared" si="3"/>
        <v>#DIV/0!</v>
      </c>
    </row>
    <row r="11" spans="1:12" x14ac:dyDescent="0.2">
      <c r="A11" s="22"/>
      <c r="B11" s="46"/>
      <c r="C11" s="46"/>
      <c r="D11" s="46"/>
      <c r="E11" s="183"/>
      <c r="F11" s="107">
        <f t="shared" si="0"/>
        <v>0</v>
      </c>
      <c r="G11" s="108">
        <f t="shared" si="1"/>
        <v>0</v>
      </c>
      <c r="H11" s="109" t="e">
        <f t="shared" si="2"/>
        <v>#DIV/0!</v>
      </c>
      <c r="I11" s="109"/>
      <c r="J11" s="46"/>
      <c r="K11" s="201"/>
      <c r="L11" s="203" t="e">
        <f t="shared" si="3"/>
        <v>#DIV/0!</v>
      </c>
    </row>
    <row r="12" spans="1:12" x14ac:dyDescent="0.2">
      <c r="A12" s="110"/>
      <c r="B12" s="46"/>
      <c r="C12" s="46"/>
      <c r="D12" s="46"/>
      <c r="E12" s="183"/>
      <c r="F12" s="107">
        <f t="shared" si="0"/>
        <v>0</v>
      </c>
      <c r="G12" s="108">
        <f t="shared" si="1"/>
        <v>0</v>
      </c>
      <c r="H12" s="109" t="e">
        <f t="shared" si="2"/>
        <v>#DIV/0!</v>
      </c>
      <c r="I12" s="109">
        <v>176</v>
      </c>
      <c r="J12" s="183">
        <v>120</v>
      </c>
      <c r="K12" s="201">
        <v>7.5</v>
      </c>
      <c r="L12" s="203" t="e">
        <f t="shared" si="3"/>
        <v>#DIV/0!</v>
      </c>
    </row>
    <row r="13" spans="1:12" x14ac:dyDescent="0.2">
      <c r="A13" s="20"/>
      <c r="B13" s="46"/>
      <c r="C13" s="46"/>
      <c r="D13" s="46"/>
      <c r="E13" s="183"/>
      <c r="F13" s="107">
        <f t="shared" si="0"/>
        <v>0</v>
      </c>
      <c r="G13" s="108">
        <f t="shared" si="1"/>
        <v>0</v>
      </c>
      <c r="H13" s="109" t="e">
        <f t="shared" si="2"/>
        <v>#DIV/0!</v>
      </c>
      <c r="I13" s="109">
        <v>178</v>
      </c>
      <c r="J13" s="183">
        <v>120</v>
      </c>
      <c r="K13" s="201">
        <v>8</v>
      </c>
      <c r="L13" s="203" t="e">
        <f t="shared" si="3"/>
        <v>#DIV/0!</v>
      </c>
    </row>
    <row r="14" spans="1:12" x14ac:dyDescent="0.2">
      <c r="A14" s="22"/>
      <c r="B14" s="46"/>
      <c r="C14" s="46"/>
      <c r="D14" s="46"/>
      <c r="E14" s="183"/>
      <c r="F14" s="107">
        <f t="shared" si="0"/>
        <v>0</v>
      </c>
      <c r="G14" s="108">
        <f t="shared" si="1"/>
        <v>0</v>
      </c>
      <c r="H14" s="109" t="e">
        <f t="shared" si="2"/>
        <v>#DIV/0!</v>
      </c>
      <c r="I14" s="109">
        <v>181</v>
      </c>
      <c r="J14" s="183">
        <v>120</v>
      </c>
      <c r="K14" s="201">
        <v>8.5</v>
      </c>
      <c r="L14" s="203" t="e">
        <f t="shared" si="3"/>
        <v>#DIV/0!</v>
      </c>
    </row>
    <row r="15" spans="1:12" x14ac:dyDescent="0.2">
      <c r="A15" s="22"/>
      <c r="B15" s="46"/>
      <c r="C15" s="46"/>
      <c r="D15" s="46"/>
      <c r="E15" s="46"/>
      <c r="F15" s="107">
        <f t="shared" si="0"/>
        <v>0</v>
      </c>
      <c r="G15" s="108">
        <f t="shared" si="1"/>
        <v>0</v>
      </c>
      <c r="H15" s="109" t="e">
        <f t="shared" si="2"/>
        <v>#DIV/0!</v>
      </c>
      <c r="I15" s="109"/>
      <c r="J15" s="46"/>
      <c r="K15" s="201"/>
      <c r="L15" s="203" t="e">
        <f t="shared" si="3"/>
        <v>#DIV/0!</v>
      </c>
    </row>
    <row r="16" spans="1:12" x14ac:dyDescent="0.2">
      <c r="A16" s="22"/>
      <c r="B16" s="46"/>
      <c r="C16" s="46"/>
      <c r="D16" s="46"/>
      <c r="E16" s="46"/>
      <c r="F16" s="107">
        <f t="shared" si="0"/>
        <v>0</v>
      </c>
      <c r="G16" s="182">
        <f t="shared" si="1"/>
        <v>0</v>
      </c>
      <c r="H16" s="181" t="e">
        <f t="shared" si="2"/>
        <v>#DIV/0!</v>
      </c>
      <c r="I16" s="109"/>
      <c r="J16" s="46"/>
      <c r="K16" s="201"/>
      <c r="L16" s="203" t="e">
        <f t="shared" si="3"/>
        <v>#DIV/0!</v>
      </c>
    </row>
    <row r="17" spans="1:12" x14ac:dyDescent="0.2">
      <c r="A17" s="22"/>
      <c r="B17" s="46"/>
      <c r="C17" s="46"/>
      <c r="D17" s="46"/>
      <c r="E17" s="46"/>
      <c r="F17" s="107">
        <f t="shared" si="0"/>
        <v>0</v>
      </c>
      <c r="G17" s="182">
        <f t="shared" si="1"/>
        <v>0</v>
      </c>
      <c r="H17" s="181" t="e">
        <f t="shared" si="2"/>
        <v>#DIV/0!</v>
      </c>
      <c r="I17" s="109"/>
      <c r="J17" s="46"/>
      <c r="K17" s="201"/>
      <c r="L17" s="203" t="e">
        <f t="shared" si="3"/>
        <v>#DIV/0!</v>
      </c>
    </row>
    <row r="18" spans="1:12" x14ac:dyDescent="0.2">
      <c r="A18" s="22"/>
      <c r="B18" s="46"/>
      <c r="C18" s="46"/>
      <c r="D18" s="46"/>
      <c r="E18" s="46"/>
      <c r="F18" s="107">
        <f t="shared" si="0"/>
        <v>0</v>
      </c>
      <c r="G18" s="182">
        <f t="shared" si="1"/>
        <v>0</v>
      </c>
      <c r="H18" s="181" t="e">
        <f t="shared" si="2"/>
        <v>#DIV/0!</v>
      </c>
      <c r="I18" s="109"/>
      <c r="J18" s="46"/>
      <c r="K18" s="201"/>
      <c r="L18" s="203" t="e">
        <f t="shared" si="3"/>
        <v>#DIV/0!</v>
      </c>
    </row>
    <row r="19" spans="1:12" x14ac:dyDescent="0.2">
      <c r="A19" s="22"/>
      <c r="B19" s="46"/>
      <c r="C19" s="46"/>
      <c r="D19" s="46"/>
      <c r="E19" s="46"/>
      <c r="F19" s="107">
        <f t="shared" si="0"/>
        <v>0</v>
      </c>
      <c r="G19" s="182">
        <f t="shared" si="1"/>
        <v>0</v>
      </c>
      <c r="H19" s="181" t="e">
        <f t="shared" si="2"/>
        <v>#DIV/0!</v>
      </c>
      <c r="I19" s="109"/>
      <c r="J19" s="46"/>
      <c r="K19" s="201"/>
      <c r="L19" s="203" t="e">
        <f t="shared" si="3"/>
        <v>#DIV/0!</v>
      </c>
    </row>
    <row r="20" spans="1:12" x14ac:dyDescent="0.2">
      <c r="A20" s="24"/>
      <c r="B20" s="54"/>
      <c r="C20" s="54"/>
      <c r="D20" s="54"/>
      <c r="E20" s="54"/>
      <c r="F20" s="107">
        <f t="shared" si="0"/>
        <v>0</v>
      </c>
      <c r="G20" s="176">
        <f t="shared" si="1"/>
        <v>0</v>
      </c>
      <c r="H20" s="113" t="e">
        <f t="shared" si="2"/>
        <v>#DIV/0!</v>
      </c>
      <c r="I20" s="113"/>
      <c r="J20" s="54"/>
      <c r="K20" s="184"/>
      <c r="L20" s="203" t="e">
        <f t="shared" si="3"/>
        <v>#DIV/0!</v>
      </c>
    </row>
    <row r="21" spans="1:12" x14ac:dyDescent="0.2">
      <c r="A21" s="17"/>
      <c r="B21" s="17"/>
      <c r="C21" s="17"/>
      <c r="D21" s="17"/>
      <c r="E21" s="17"/>
      <c r="F21" s="114"/>
      <c r="G21" s="17"/>
      <c r="H21" s="17"/>
      <c r="I21" s="17"/>
      <c r="J21" s="17"/>
      <c r="K21" s="17"/>
      <c r="L21" s="202"/>
    </row>
    <row r="22" spans="1:12" x14ac:dyDescent="0.2">
      <c r="A22" s="94" t="s">
        <v>149</v>
      </c>
      <c r="B22" s="77">
        <f>SUM(B8:B20)</f>
        <v>0</v>
      </c>
      <c r="E22" s="95" t="s">
        <v>105</v>
      </c>
      <c r="F22" s="292"/>
      <c r="G22" s="292"/>
      <c r="H22" s="292"/>
      <c r="I22" s="292"/>
      <c r="J22" s="292"/>
      <c r="K22" s="293"/>
      <c r="L22" s="185"/>
    </row>
    <row r="23" spans="1:12" x14ac:dyDescent="0.2">
      <c r="A23" s="97" t="s">
        <v>150</v>
      </c>
      <c r="B23" s="98">
        <f>SUM(C8:C20)</f>
        <v>0</v>
      </c>
      <c r="E23" s="115" t="s">
        <v>106</v>
      </c>
      <c r="F23" s="278"/>
      <c r="G23" s="278"/>
      <c r="H23" s="278"/>
      <c r="I23" s="278"/>
      <c r="J23" s="278"/>
      <c r="K23" s="279"/>
      <c r="L23" s="186"/>
    </row>
    <row r="24" spans="1:12" x14ac:dyDescent="0.2">
      <c r="A24" s="97" t="s">
        <v>151</v>
      </c>
      <c r="B24" s="173">
        <f>(B22+B23+(SUM(D8:D20)))/60</f>
        <v>0</v>
      </c>
      <c r="E24" s="116" t="s">
        <v>46</v>
      </c>
      <c r="F24" s="280"/>
      <c r="G24" s="280"/>
      <c r="H24" s="280"/>
      <c r="I24" s="280"/>
      <c r="J24" s="280"/>
      <c r="K24" s="281"/>
      <c r="L24" s="187"/>
    </row>
    <row r="25" spans="1:12" x14ac:dyDescent="0.2">
      <c r="A25" s="97" t="s">
        <v>152</v>
      </c>
      <c r="B25" s="117" t="e">
        <f>B23/B22</f>
        <v>#DIV/0!</v>
      </c>
      <c r="E25" s="5"/>
      <c r="F25" s="5"/>
      <c r="L25" s="202"/>
    </row>
    <row r="26" spans="1:12" x14ac:dyDescent="0.2">
      <c r="A26" s="97" t="s">
        <v>153</v>
      </c>
      <c r="B26" s="196">
        <f>SUM(G8:G20)</f>
        <v>0</v>
      </c>
      <c r="E26" s="282" t="s">
        <v>192</v>
      </c>
      <c r="F26" s="283"/>
      <c r="G26" s="283"/>
      <c r="H26" s="283"/>
      <c r="I26" s="283"/>
      <c r="J26" s="283"/>
      <c r="K26" s="283"/>
      <c r="L26" s="185"/>
    </row>
    <row r="27" spans="1:12" x14ac:dyDescent="0.2">
      <c r="A27" s="97" t="s">
        <v>121</v>
      </c>
      <c r="B27" s="194">
        <f>B26*B4</f>
        <v>0</v>
      </c>
      <c r="E27" s="284"/>
      <c r="F27" s="285"/>
      <c r="G27" s="285"/>
      <c r="H27" s="285"/>
      <c r="I27" s="285"/>
      <c r="J27" s="285"/>
      <c r="K27" s="285"/>
      <c r="L27" s="187"/>
    </row>
    <row r="28" spans="1:12" x14ac:dyDescent="0.2">
      <c r="A28" s="97" t="s">
        <v>100</v>
      </c>
      <c r="B28" s="98"/>
      <c r="F28" s="5"/>
    </row>
    <row r="29" spans="1:12" x14ac:dyDescent="0.2">
      <c r="A29" s="97" t="s">
        <v>190</v>
      </c>
      <c r="B29" s="174">
        <f>(B27*B28)/10</f>
        <v>0</v>
      </c>
      <c r="F29" s="5"/>
    </row>
    <row r="30" spans="1:12" x14ac:dyDescent="0.2">
      <c r="A30" s="102" t="s">
        <v>154</v>
      </c>
      <c r="B30" s="118" t="e">
        <f>B26/B24</f>
        <v>#DIV/0!</v>
      </c>
      <c r="E30" s="5"/>
    </row>
  </sheetData>
  <mergeCells count="10">
    <mergeCell ref="F23:K23"/>
    <mergeCell ref="F24:K24"/>
    <mergeCell ref="E26:K26"/>
    <mergeCell ref="E27:K27"/>
    <mergeCell ref="G1:K1"/>
    <mergeCell ref="G2:K2"/>
    <mergeCell ref="G3:K3"/>
    <mergeCell ref="G4:K4"/>
    <mergeCell ref="G5:K5"/>
    <mergeCell ref="F22:K22"/>
  </mergeCells>
  <phoneticPr fontId="6" type="noConversion"/>
  <pageMargins left="0.7" right="0.7" top="0.75" bottom="0.75" header="0.3" footer="0.3"/>
  <pageSetup paperSize="9" scale="56" orientation="portrait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workbookViewId="0">
      <selection activeCell="L20" sqref="L20"/>
    </sheetView>
  </sheetViews>
  <sheetFormatPr baseColWidth="10" defaultRowHeight="16" x14ac:dyDescent="0.2"/>
  <cols>
    <col min="1" max="1" width="16" customWidth="1"/>
    <col min="2" max="2" width="12.6640625" bestFit="1" customWidth="1"/>
    <col min="3" max="3" width="14.33203125" customWidth="1"/>
    <col min="4" max="4" width="13.5" customWidth="1"/>
    <col min="5" max="5" width="14.83203125" customWidth="1"/>
    <col min="6" max="6" width="11.33203125" customWidth="1"/>
    <col min="7" max="7" width="9.6640625" customWidth="1"/>
    <col min="8" max="8" width="13.6640625" customWidth="1"/>
    <col min="9" max="9" width="13.5" customWidth="1"/>
  </cols>
  <sheetData>
    <row r="1" spans="1:14" x14ac:dyDescent="0.2">
      <c r="A1" s="91" t="s">
        <v>176</v>
      </c>
      <c r="B1" s="28"/>
      <c r="C1" s="28"/>
      <c r="E1" s="95" t="s">
        <v>132</v>
      </c>
      <c r="F1" s="96" t="s">
        <v>46</v>
      </c>
      <c r="G1" s="286"/>
      <c r="H1" s="286"/>
      <c r="I1" s="286"/>
      <c r="J1" s="286"/>
      <c r="K1" s="298"/>
    </row>
    <row r="2" spans="1:14" x14ac:dyDescent="0.2">
      <c r="A2" s="94" t="s">
        <v>133</v>
      </c>
      <c r="B2" s="88"/>
      <c r="C2" s="77"/>
      <c r="E2" s="99"/>
      <c r="F2" s="100" t="s">
        <v>134</v>
      </c>
      <c r="G2" s="288"/>
      <c r="H2" s="288"/>
      <c r="I2" s="288"/>
      <c r="J2" s="288"/>
      <c r="K2" s="299"/>
    </row>
    <row r="3" spans="1:14" x14ac:dyDescent="0.2">
      <c r="A3" s="97" t="s">
        <v>99</v>
      </c>
      <c r="B3" s="28"/>
      <c r="C3" s="98"/>
      <c r="E3" s="99"/>
      <c r="F3" s="100" t="s">
        <v>135</v>
      </c>
      <c r="G3" s="288"/>
      <c r="H3" s="288"/>
      <c r="I3" s="288"/>
      <c r="J3" s="288"/>
      <c r="K3" s="299"/>
    </row>
    <row r="4" spans="1:14" x14ac:dyDescent="0.2">
      <c r="A4" s="97" t="s">
        <v>156</v>
      </c>
      <c r="B4" s="119"/>
      <c r="C4" s="120"/>
      <c r="D4" s="3"/>
      <c r="E4" s="99"/>
      <c r="F4" s="101" t="s">
        <v>50</v>
      </c>
      <c r="G4" s="288"/>
      <c r="H4" s="288"/>
      <c r="I4" s="288"/>
      <c r="J4" s="288"/>
      <c r="K4" s="299"/>
    </row>
    <row r="5" spans="1:14" x14ac:dyDescent="0.2">
      <c r="A5" s="102" t="s">
        <v>136</v>
      </c>
      <c r="B5" s="121"/>
      <c r="C5" s="122" t="s">
        <v>137</v>
      </c>
      <c r="D5" s="3"/>
      <c r="E5" s="103"/>
      <c r="F5" s="104" t="s">
        <v>138</v>
      </c>
      <c r="G5" s="290"/>
      <c r="H5" s="290"/>
      <c r="I5" s="290"/>
      <c r="J5" s="290"/>
      <c r="K5" s="300"/>
    </row>
    <row r="6" spans="1:14" x14ac:dyDescent="0.2">
      <c r="A6" s="3"/>
      <c r="B6" s="1"/>
      <c r="C6" s="3"/>
      <c r="D6" s="3"/>
      <c r="E6" s="123"/>
      <c r="F6" s="123"/>
      <c r="G6" s="3"/>
      <c r="H6" s="3"/>
      <c r="I6" s="3"/>
    </row>
    <row r="7" spans="1:14" x14ac:dyDescent="0.2">
      <c r="A7" s="32"/>
      <c r="B7" s="105" t="s">
        <v>157</v>
      </c>
      <c r="C7" s="105" t="s">
        <v>158</v>
      </c>
      <c r="D7" s="105" t="s">
        <v>159</v>
      </c>
      <c r="E7" s="124" t="s">
        <v>141</v>
      </c>
      <c r="F7" s="125" t="s">
        <v>160</v>
      </c>
      <c r="G7" s="105" t="s">
        <v>161</v>
      </c>
      <c r="H7" s="105" t="s">
        <v>142</v>
      </c>
      <c r="I7" s="105" t="s">
        <v>143</v>
      </c>
      <c r="J7" s="105" t="s">
        <v>144</v>
      </c>
      <c r="K7" s="105" t="s">
        <v>145</v>
      </c>
      <c r="L7" s="105" t="s">
        <v>146</v>
      </c>
      <c r="M7" s="105" t="s">
        <v>147</v>
      </c>
      <c r="N7" s="106" t="s">
        <v>75</v>
      </c>
    </row>
    <row r="8" spans="1:14" x14ac:dyDescent="0.2">
      <c r="A8" s="20" t="s">
        <v>162</v>
      </c>
      <c r="B8" s="46"/>
      <c r="C8" s="46"/>
      <c r="D8" s="108"/>
      <c r="E8" s="108"/>
      <c r="F8" s="46">
        <f>B8*D8</f>
        <v>0</v>
      </c>
      <c r="G8" s="46">
        <f>C8*D8</f>
        <v>0</v>
      </c>
      <c r="H8" s="46"/>
      <c r="I8" s="107">
        <f>H8/3.6</f>
        <v>0</v>
      </c>
      <c r="J8" s="108">
        <f>F8*I8</f>
        <v>0</v>
      </c>
      <c r="K8" s="109" t="e">
        <f>(H8/$B$5)*100</f>
        <v>#DIV/0!</v>
      </c>
      <c r="L8" s="46"/>
      <c r="M8" s="46"/>
      <c r="N8" s="48"/>
    </row>
    <row r="9" spans="1:14" x14ac:dyDescent="0.2">
      <c r="A9" s="99"/>
      <c r="B9" s="46"/>
      <c r="C9" s="46"/>
      <c r="D9" s="46"/>
      <c r="E9" s="46"/>
      <c r="F9" s="46">
        <f t="shared" ref="F9:F14" si="0">B9*D9</f>
        <v>0</v>
      </c>
      <c r="G9" s="46">
        <f t="shared" ref="G9:G14" si="1">C9*D9</f>
        <v>0</v>
      </c>
      <c r="H9" s="46"/>
      <c r="I9" s="107">
        <f t="shared" ref="I9:I14" si="2">H9/3.6</f>
        <v>0</v>
      </c>
      <c r="J9" s="108">
        <f t="shared" ref="J9:J14" si="3">F9*I9</f>
        <v>0</v>
      </c>
      <c r="K9" s="109" t="e">
        <f t="shared" ref="K9:K14" si="4">(H9/$B$5)*100</f>
        <v>#DIV/0!</v>
      </c>
      <c r="L9" s="46"/>
      <c r="M9" s="46"/>
      <c r="N9" s="48"/>
    </row>
    <row r="10" spans="1:14" x14ac:dyDescent="0.2">
      <c r="A10" s="20" t="s">
        <v>148</v>
      </c>
      <c r="B10" s="46"/>
      <c r="C10" s="46"/>
      <c r="D10" s="46"/>
      <c r="E10" s="46"/>
      <c r="F10" s="46">
        <f t="shared" si="0"/>
        <v>0</v>
      </c>
      <c r="G10" s="46">
        <f t="shared" si="1"/>
        <v>0</v>
      </c>
      <c r="H10" s="46"/>
      <c r="I10" s="107">
        <f t="shared" si="2"/>
        <v>0</v>
      </c>
      <c r="J10" s="108">
        <f t="shared" si="3"/>
        <v>0</v>
      </c>
      <c r="K10" s="109" t="e">
        <f t="shared" si="4"/>
        <v>#DIV/0!</v>
      </c>
      <c r="L10" s="46"/>
      <c r="M10" s="46"/>
      <c r="N10" s="48"/>
    </row>
    <row r="11" spans="1:14" x14ac:dyDescent="0.2">
      <c r="A11" s="22"/>
      <c r="B11" s="46"/>
      <c r="C11" s="46"/>
      <c r="D11" s="46"/>
      <c r="E11" s="46"/>
      <c r="F11" s="46">
        <f t="shared" si="0"/>
        <v>0</v>
      </c>
      <c r="G11" s="46">
        <f t="shared" si="1"/>
        <v>0</v>
      </c>
      <c r="H11" s="107"/>
      <c r="I11" s="107">
        <f t="shared" si="2"/>
        <v>0</v>
      </c>
      <c r="J11" s="108">
        <f t="shared" si="3"/>
        <v>0</v>
      </c>
      <c r="K11" s="109" t="e">
        <f t="shared" si="4"/>
        <v>#DIV/0!</v>
      </c>
      <c r="L11" s="46"/>
      <c r="M11" s="46"/>
      <c r="N11" s="48"/>
    </row>
    <row r="12" spans="1:14" x14ac:dyDescent="0.2">
      <c r="A12" s="177" t="s">
        <v>193</v>
      </c>
      <c r="B12" s="46"/>
      <c r="C12" s="46"/>
      <c r="D12" s="46"/>
      <c r="E12" s="46"/>
      <c r="F12" s="46">
        <f t="shared" si="0"/>
        <v>0</v>
      </c>
      <c r="G12" s="46">
        <f t="shared" si="1"/>
        <v>0</v>
      </c>
      <c r="H12" s="107"/>
      <c r="I12" s="107">
        <f t="shared" si="2"/>
        <v>0</v>
      </c>
      <c r="J12" s="108">
        <f t="shared" si="3"/>
        <v>0</v>
      </c>
      <c r="K12" s="109" t="e">
        <f t="shared" si="4"/>
        <v>#DIV/0!</v>
      </c>
      <c r="L12" s="46"/>
      <c r="M12" s="46"/>
      <c r="N12" s="48"/>
    </row>
    <row r="13" spans="1:14" x14ac:dyDescent="0.2">
      <c r="A13" s="177"/>
      <c r="B13" s="46"/>
      <c r="C13" s="46"/>
      <c r="D13" s="46"/>
      <c r="E13" s="46"/>
      <c r="F13" s="46">
        <f t="shared" si="0"/>
        <v>0</v>
      </c>
      <c r="G13" s="46">
        <f t="shared" si="1"/>
        <v>0</v>
      </c>
      <c r="H13" s="107"/>
      <c r="I13" s="107">
        <f t="shared" si="2"/>
        <v>0</v>
      </c>
      <c r="J13" s="108">
        <f t="shared" si="3"/>
        <v>0</v>
      </c>
      <c r="K13" s="109" t="e">
        <f t="shared" si="4"/>
        <v>#DIV/0!</v>
      </c>
      <c r="L13" s="46"/>
      <c r="M13" s="46"/>
      <c r="N13" s="48"/>
    </row>
    <row r="14" spans="1:14" x14ac:dyDescent="0.2">
      <c r="A14" s="179" t="s">
        <v>194</v>
      </c>
      <c r="B14" s="54"/>
      <c r="C14" s="54"/>
      <c r="D14" s="54"/>
      <c r="E14" s="54"/>
      <c r="F14" s="54">
        <f t="shared" si="0"/>
        <v>0</v>
      </c>
      <c r="G14" s="54">
        <f t="shared" si="1"/>
        <v>0</v>
      </c>
      <c r="H14" s="111"/>
      <c r="I14" s="111">
        <f t="shared" si="2"/>
        <v>0</v>
      </c>
      <c r="J14" s="112">
        <f t="shared" si="3"/>
        <v>0</v>
      </c>
      <c r="K14" s="113" t="e">
        <f t="shared" si="4"/>
        <v>#DIV/0!</v>
      </c>
      <c r="L14" s="54"/>
      <c r="M14" s="54"/>
      <c r="N14" s="55"/>
    </row>
    <row r="15" spans="1:14" x14ac:dyDescent="0.2">
      <c r="A15" s="28"/>
      <c r="B15" s="126"/>
      <c r="C15" s="126"/>
      <c r="D15" s="126"/>
      <c r="E15" s="126"/>
      <c r="F15" s="127"/>
      <c r="G15" s="127"/>
      <c r="H15" s="127"/>
      <c r="I15" s="128"/>
      <c r="J15" s="126"/>
      <c r="K15" s="126"/>
      <c r="L15" s="126"/>
      <c r="M15" s="126"/>
      <c r="N15" s="126"/>
    </row>
    <row r="16" spans="1:14" x14ac:dyDescent="0.2">
      <c r="A16" s="94" t="s">
        <v>149</v>
      </c>
      <c r="B16" s="77">
        <f>SUM(F8:F14)</f>
        <v>0</v>
      </c>
      <c r="E16" s="95" t="s">
        <v>105</v>
      </c>
      <c r="F16" s="292"/>
      <c r="G16" s="292"/>
      <c r="H16" s="292"/>
      <c r="I16" s="292"/>
      <c r="J16" s="292"/>
      <c r="K16" s="301"/>
    </row>
    <row r="17" spans="1:11" x14ac:dyDescent="0.2">
      <c r="A17" s="97" t="s">
        <v>150</v>
      </c>
      <c r="B17" s="98">
        <f>SUM(G8:G14)</f>
        <v>0</v>
      </c>
      <c r="E17" s="115" t="s">
        <v>106</v>
      </c>
      <c r="F17" s="278"/>
      <c r="G17" s="278"/>
      <c r="H17" s="278"/>
      <c r="I17" s="278"/>
      <c r="J17" s="278"/>
      <c r="K17" s="294"/>
    </row>
    <row r="18" spans="1:11" x14ac:dyDescent="0.2">
      <c r="A18" s="97" t="s">
        <v>151</v>
      </c>
      <c r="B18" s="129">
        <f>(B16+B17+(SUM(E8:E14)))/60</f>
        <v>0</v>
      </c>
      <c r="E18" s="116" t="s">
        <v>46</v>
      </c>
      <c r="F18" s="280"/>
      <c r="G18" s="280"/>
      <c r="H18" s="280"/>
      <c r="I18" s="280"/>
      <c r="J18" s="280"/>
      <c r="K18" s="295"/>
    </row>
    <row r="19" spans="1:11" x14ac:dyDescent="0.2">
      <c r="A19" s="97" t="s">
        <v>152</v>
      </c>
      <c r="B19" s="98" t="e">
        <f>B17/B16</f>
        <v>#DIV/0!</v>
      </c>
      <c r="E19" s="5"/>
      <c r="F19" s="5"/>
    </row>
    <row r="20" spans="1:11" x14ac:dyDescent="0.2">
      <c r="A20" s="97" t="s">
        <v>153</v>
      </c>
      <c r="B20" s="196">
        <f>SUM(J8:J14)</f>
        <v>0</v>
      </c>
      <c r="E20" s="282" t="s">
        <v>192</v>
      </c>
      <c r="F20" s="283"/>
      <c r="G20" s="283"/>
      <c r="H20" s="283"/>
      <c r="I20" s="283"/>
      <c r="J20" s="283"/>
      <c r="K20" s="296"/>
    </row>
    <row r="21" spans="1:11" x14ac:dyDescent="0.2">
      <c r="A21" s="97" t="s">
        <v>121</v>
      </c>
      <c r="B21" s="194">
        <f>B20*B4</f>
        <v>0</v>
      </c>
      <c r="E21" s="284"/>
      <c r="F21" s="285"/>
      <c r="G21" s="285"/>
      <c r="H21" s="285"/>
      <c r="I21" s="285"/>
      <c r="J21" s="285"/>
      <c r="K21" s="297"/>
    </row>
    <row r="22" spans="1:11" x14ac:dyDescent="0.2">
      <c r="A22" s="97" t="s">
        <v>100</v>
      </c>
      <c r="B22" s="98"/>
      <c r="F22" s="5"/>
    </row>
    <row r="23" spans="1:11" x14ac:dyDescent="0.2">
      <c r="A23" s="97" t="s">
        <v>190</v>
      </c>
      <c r="B23" s="175">
        <f>B21*B22/10</f>
        <v>0</v>
      </c>
      <c r="F23" s="5"/>
    </row>
    <row r="24" spans="1:11" x14ac:dyDescent="0.2">
      <c r="A24" s="102" t="s">
        <v>163</v>
      </c>
      <c r="B24" s="118" t="e">
        <f>B20/B18</f>
        <v>#DIV/0!</v>
      </c>
    </row>
  </sheetData>
  <mergeCells count="10">
    <mergeCell ref="F17:K17"/>
    <mergeCell ref="F18:K18"/>
    <mergeCell ref="E20:K20"/>
    <mergeCell ref="E21:K21"/>
    <mergeCell ref="G1:K1"/>
    <mergeCell ref="G2:K2"/>
    <mergeCell ref="G3:K3"/>
    <mergeCell ref="G4:K4"/>
    <mergeCell ref="G5:K5"/>
    <mergeCell ref="F16:K16"/>
  </mergeCells>
  <phoneticPr fontId="6" type="noConversion"/>
  <pageMargins left="0.7" right="0.7" top="0.75" bottom="0.75" header="0.3" footer="0.3"/>
  <pageSetup paperSize="9" scale="47" orientation="portrait" horizontalDpi="0" verticalDpi="0"/>
  <colBreaks count="2" manualBreakCount="2">
    <brk id="14" max="1048575" man="1"/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workbookViewId="0">
      <selection activeCell="C24" sqref="C24"/>
    </sheetView>
  </sheetViews>
  <sheetFormatPr baseColWidth="10" defaultRowHeight="16" x14ac:dyDescent="0.2"/>
  <cols>
    <col min="1" max="2" width="16" customWidth="1"/>
    <col min="3" max="3" width="12.6640625" bestFit="1" customWidth="1"/>
    <col min="5" max="5" width="13.5" customWidth="1"/>
    <col min="6" max="6" width="14.83203125" customWidth="1"/>
    <col min="7" max="7" width="11.33203125" customWidth="1"/>
    <col min="8" max="8" width="9.6640625" customWidth="1"/>
    <col min="9" max="9" width="13.6640625" customWidth="1"/>
    <col min="10" max="10" width="13.5" customWidth="1"/>
    <col min="12" max="12" width="12" customWidth="1"/>
  </cols>
  <sheetData>
    <row r="1" spans="1:12" x14ac:dyDescent="0.2">
      <c r="A1" s="94" t="s">
        <v>155</v>
      </c>
      <c r="B1" s="88"/>
      <c r="C1" s="77"/>
      <c r="F1" s="95" t="s">
        <v>132</v>
      </c>
      <c r="G1" s="96" t="s">
        <v>46</v>
      </c>
      <c r="H1" s="287"/>
      <c r="I1" s="302"/>
      <c r="J1" s="302"/>
      <c r="K1" s="302"/>
      <c r="L1" s="303"/>
    </row>
    <row r="2" spans="1:12" x14ac:dyDescent="0.2">
      <c r="A2" s="97" t="s">
        <v>133</v>
      </c>
      <c r="B2" s="28"/>
      <c r="C2" s="98"/>
      <c r="F2" s="99"/>
      <c r="G2" s="100" t="s">
        <v>134</v>
      </c>
      <c r="H2" s="288"/>
      <c r="I2" s="288"/>
      <c r="J2" s="288"/>
      <c r="K2" s="288"/>
      <c r="L2" s="299"/>
    </row>
    <row r="3" spans="1:12" x14ac:dyDescent="0.2">
      <c r="A3" s="97" t="s">
        <v>156</v>
      </c>
      <c r="B3" s="119"/>
      <c r="C3" s="120"/>
      <c r="F3" s="99"/>
      <c r="G3" s="100" t="s">
        <v>135</v>
      </c>
      <c r="H3" s="288"/>
      <c r="I3" s="288"/>
      <c r="J3" s="288"/>
      <c r="K3" s="288"/>
      <c r="L3" s="299"/>
    </row>
    <row r="4" spans="1:12" x14ac:dyDescent="0.2">
      <c r="A4" s="102" t="s">
        <v>136</v>
      </c>
      <c r="B4" s="204"/>
      <c r="C4" s="122" t="s">
        <v>178</v>
      </c>
      <c r="E4" s="3"/>
      <c r="F4" s="99"/>
      <c r="G4" s="101" t="s">
        <v>50</v>
      </c>
      <c r="H4" s="289"/>
      <c r="I4" s="304"/>
      <c r="J4" s="304"/>
      <c r="K4" s="304"/>
      <c r="L4" s="305"/>
    </row>
    <row r="5" spans="1:12" x14ac:dyDescent="0.2">
      <c r="E5" s="3"/>
      <c r="F5" s="103"/>
      <c r="G5" s="104" t="s">
        <v>138</v>
      </c>
      <c r="H5" s="291"/>
      <c r="I5" s="306"/>
      <c r="J5" s="306"/>
      <c r="K5" s="306"/>
      <c r="L5" s="307"/>
    </row>
    <row r="6" spans="1:12" x14ac:dyDescent="0.2">
      <c r="A6" s="3"/>
      <c r="B6" s="3"/>
      <c r="C6" s="1"/>
      <c r="D6" s="3"/>
      <c r="E6" s="3"/>
      <c r="F6" s="123"/>
      <c r="G6" s="123"/>
      <c r="H6" s="3"/>
      <c r="I6" s="3"/>
      <c r="J6" s="3"/>
    </row>
    <row r="7" spans="1:12" x14ac:dyDescent="0.2">
      <c r="A7" s="32"/>
      <c r="B7" s="35" t="s">
        <v>99</v>
      </c>
      <c r="C7" s="105" t="s">
        <v>157</v>
      </c>
      <c r="D7" s="105" t="s">
        <v>158</v>
      </c>
      <c r="E7" s="105" t="s">
        <v>159</v>
      </c>
      <c r="F7" s="124" t="s">
        <v>141</v>
      </c>
      <c r="G7" s="125" t="s">
        <v>160</v>
      </c>
      <c r="H7" s="105" t="s">
        <v>161</v>
      </c>
      <c r="I7" s="105" t="s">
        <v>146</v>
      </c>
      <c r="J7" s="105" t="s">
        <v>147</v>
      </c>
      <c r="K7" s="65" t="s">
        <v>75</v>
      </c>
      <c r="L7" s="135"/>
    </row>
    <row r="8" spans="1:12" x14ac:dyDescent="0.2">
      <c r="A8" s="130" t="s">
        <v>162</v>
      </c>
      <c r="B8" s="50"/>
      <c r="C8" s="46"/>
      <c r="D8" s="46"/>
      <c r="E8" s="108"/>
      <c r="F8" s="108"/>
      <c r="G8" s="46">
        <f>C8*E8</f>
        <v>0</v>
      </c>
      <c r="H8" s="46">
        <f>D8*E8</f>
        <v>0</v>
      </c>
      <c r="I8" s="46"/>
      <c r="J8" s="46"/>
      <c r="K8" s="49"/>
      <c r="L8" s="136"/>
    </row>
    <row r="9" spans="1:12" x14ac:dyDescent="0.2">
      <c r="A9" s="130"/>
      <c r="B9" s="50"/>
      <c r="C9" s="46"/>
      <c r="D9" s="46"/>
      <c r="E9" s="108"/>
      <c r="F9" s="108"/>
      <c r="G9" s="46">
        <f>C9*E9</f>
        <v>0</v>
      </c>
      <c r="H9" s="46">
        <f>D9*E9</f>
        <v>0</v>
      </c>
      <c r="I9" s="46"/>
      <c r="J9" s="46"/>
      <c r="K9" s="49"/>
      <c r="L9" s="136"/>
    </row>
    <row r="10" spans="1:12" x14ac:dyDescent="0.2">
      <c r="A10" s="130" t="s">
        <v>148</v>
      </c>
      <c r="B10" s="50"/>
      <c r="C10" s="46"/>
      <c r="D10" s="46"/>
      <c r="E10" s="108"/>
      <c r="F10" s="108"/>
      <c r="G10" s="46">
        <f>C10*E10</f>
        <v>0</v>
      </c>
      <c r="H10" s="46">
        <f>D10*E10</f>
        <v>0</v>
      </c>
      <c r="I10" s="46"/>
      <c r="J10" s="46"/>
      <c r="K10" s="49"/>
      <c r="L10" s="136"/>
    </row>
    <row r="11" spans="1:12" x14ac:dyDescent="0.2">
      <c r="A11" s="99"/>
      <c r="B11" s="137"/>
      <c r="C11" s="46"/>
      <c r="D11" s="46"/>
      <c r="E11" s="46"/>
      <c r="F11" s="46"/>
      <c r="G11" s="46">
        <f t="shared" ref="G11:G18" si="0">C11*E11</f>
        <v>0</v>
      </c>
      <c r="H11" s="46">
        <f t="shared" ref="H11:H18" si="1">D11*E11</f>
        <v>0</v>
      </c>
      <c r="I11" s="46"/>
      <c r="J11" s="46"/>
      <c r="K11" s="49"/>
      <c r="L11" s="136"/>
    </row>
    <row r="12" spans="1:12" x14ac:dyDescent="0.2">
      <c r="A12" s="130" t="s">
        <v>193</v>
      </c>
      <c r="B12" s="50"/>
      <c r="C12" s="46"/>
      <c r="D12" s="46"/>
      <c r="E12" s="46"/>
      <c r="F12" s="46"/>
      <c r="G12" s="46">
        <f t="shared" si="0"/>
        <v>0</v>
      </c>
      <c r="H12" s="46">
        <f t="shared" si="1"/>
        <v>0</v>
      </c>
      <c r="I12" s="46"/>
      <c r="J12" s="46"/>
      <c r="K12" s="49"/>
      <c r="L12" s="136"/>
    </row>
    <row r="13" spans="1:12" x14ac:dyDescent="0.2">
      <c r="A13" s="22"/>
      <c r="B13" s="50"/>
      <c r="C13" s="46"/>
      <c r="D13" s="46"/>
      <c r="E13" s="46"/>
      <c r="F13" s="46"/>
      <c r="G13" s="46">
        <f t="shared" si="0"/>
        <v>0</v>
      </c>
      <c r="H13" s="46">
        <f t="shared" si="1"/>
        <v>0</v>
      </c>
      <c r="I13" s="46"/>
      <c r="J13" s="46"/>
      <c r="K13" s="49"/>
      <c r="L13" s="136"/>
    </row>
    <row r="14" spans="1:12" x14ac:dyDescent="0.2">
      <c r="A14" s="177" t="s">
        <v>194</v>
      </c>
      <c r="B14" s="50"/>
      <c r="C14" s="46"/>
      <c r="D14" s="46"/>
      <c r="E14" s="46"/>
      <c r="F14" s="46"/>
      <c r="G14" s="46">
        <f>C14*E14</f>
        <v>0</v>
      </c>
      <c r="H14" s="46">
        <f>D14*E14</f>
        <v>0</v>
      </c>
      <c r="I14" s="46"/>
      <c r="J14" s="46"/>
      <c r="K14" s="49"/>
      <c r="L14" s="136"/>
    </row>
    <row r="15" spans="1:12" x14ac:dyDescent="0.2">
      <c r="A15" s="177"/>
      <c r="B15" s="50"/>
      <c r="C15" s="46"/>
      <c r="D15" s="46"/>
      <c r="E15" s="46"/>
      <c r="F15" s="46"/>
      <c r="G15" s="180">
        <f>C15*E15</f>
        <v>0</v>
      </c>
      <c r="H15" s="180">
        <f>D15*E15</f>
        <v>0</v>
      </c>
      <c r="I15" s="46"/>
      <c r="J15" s="46"/>
      <c r="K15" s="49"/>
      <c r="L15" s="136"/>
    </row>
    <row r="16" spans="1:12" x14ac:dyDescent="0.2">
      <c r="A16" s="177" t="s">
        <v>195</v>
      </c>
      <c r="B16" s="50"/>
      <c r="C16" s="46"/>
      <c r="D16" s="46"/>
      <c r="E16" s="46"/>
      <c r="F16" s="46"/>
      <c r="G16" s="46">
        <f t="shared" si="0"/>
        <v>0</v>
      </c>
      <c r="H16" s="46">
        <f t="shared" si="1"/>
        <v>0</v>
      </c>
      <c r="I16" s="46"/>
      <c r="J16" s="46"/>
      <c r="K16" s="49"/>
      <c r="L16" s="136"/>
    </row>
    <row r="17" spans="1:15" x14ac:dyDescent="0.2">
      <c r="A17" s="177"/>
      <c r="B17" s="50"/>
      <c r="C17" s="46"/>
      <c r="D17" s="46"/>
      <c r="E17" s="46"/>
      <c r="F17" s="46"/>
      <c r="G17" s="46">
        <f t="shared" si="0"/>
        <v>0</v>
      </c>
      <c r="H17" s="46">
        <f t="shared" si="1"/>
        <v>0</v>
      </c>
      <c r="I17" s="46"/>
      <c r="J17" s="46"/>
      <c r="K17" s="49"/>
      <c r="L17" s="136"/>
    </row>
    <row r="18" spans="1:15" x14ac:dyDescent="0.2">
      <c r="A18" s="179" t="s">
        <v>196</v>
      </c>
      <c r="B18" s="138"/>
      <c r="C18" s="131"/>
      <c r="D18" s="131"/>
      <c r="E18" s="131"/>
      <c r="F18" s="131"/>
      <c r="G18" s="131">
        <f t="shared" si="0"/>
        <v>0</v>
      </c>
      <c r="H18" s="131">
        <f t="shared" si="1"/>
        <v>0</v>
      </c>
      <c r="I18" s="131"/>
      <c r="J18" s="131"/>
      <c r="K18" s="56"/>
      <c r="L18" s="136"/>
    </row>
    <row r="19" spans="1:15" x14ac:dyDescent="0.2">
      <c r="A19" s="28"/>
      <c r="B19" s="28"/>
      <c r="C19" s="126"/>
      <c r="D19" s="126"/>
      <c r="E19" s="126"/>
      <c r="F19" s="126"/>
      <c r="G19" s="127"/>
      <c r="H19" s="127"/>
      <c r="I19" s="127"/>
      <c r="J19" s="128"/>
      <c r="K19" s="126"/>
      <c r="L19" s="126"/>
      <c r="M19" s="126"/>
      <c r="N19" s="126"/>
      <c r="O19" s="126"/>
    </row>
    <row r="20" spans="1:15" x14ac:dyDescent="0.2">
      <c r="A20" s="94" t="s">
        <v>149</v>
      </c>
      <c r="B20" s="77">
        <f>SUM(G8:G18)</f>
        <v>0</v>
      </c>
      <c r="F20" s="95" t="s">
        <v>105</v>
      </c>
      <c r="G20" s="292"/>
      <c r="H20" s="292"/>
      <c r="I20" s="292"/>
      <c r="J20" s="292"/>
      <c r="K20" s="292"/>
      <c r="L20" s="301"/>
    </row>
    <row r="21" spans="1:15" x14ac:dyDescent="0.2">
      <c r="A21" s="97" t="s">
        <v>150</v>
      </c>
      <c r="B21" s="98">
        <f>SUM(H8:H18)</f>
        <v>0</v>
      </c>
      <c r="F21" s="115" t="s">
        <v>106</v>
      </c>
      <c r="G21" s="278"/>
      <c r="H21" s="278"/>
      <c r="I21" s="278"/>
      <c r="J21" s="278"/>
      <c r="K21" s="278"/>
      <c r="L21" s="294"/>
    </row>
    <row r="22" spans="1:15" x14ac:dyDescent="0.2">
      <c r="A22" s="97" t="s">
        <v>151</v>
      </c>
      <c r="B22" s="129">
        <f>(B20+B21+(SUM(F8:F18)))/60</f>
        <v>0</v>
      </c>
      <c r="F22" s="116" t="s">
        <v>46</v>
      </c>
      <c r="G22" s="280"/>
      <c r="H22" s="280"/>
      <c r="I22" s="280"/>
      <c r="J22" s="280"/>
      <c r="K22" s="280"/>
      <c r="L22" s="295"/>
    </row>
    <row r="23" spans="1:15" x14ac:dyDescent="0.2">
      <c r="A23" s="97" t="s">
        <v>152</v>
      </c>
      <c r="B23" s="98" t="e">
        <f>B21/B20</f>
        <v>#DIV/0!</v>
      </c>
      <c r="F23" s="5"/>
      <c r="G23" s="5"/>
    </row>
    <row r="24" spans="1:15" x14ac:dyDescent="0.2">
      <c r="A24" s="97" t="s">
        <v>179</v>
      </c>
      <c r="B24" s="174">
        <f>(B20*B4)</f>
        <v>0</v>
      </c>
      <c r="F24" s="282" t="s">
        <v>192</v>
      </c>
      <c r="G24" s="283"/>
      <c r="H24" s="283"/>
      <c r="I24" s="283"/>
      <c r="J24" s="283"/>
      <c r="K24" s="283"/>
      <c r="L24" s="296"/>
    </row>
    <row r="25" spans="1:15" x14ac:dyDescent="0.2">
      <c r="A25" s="97" t="s">
        <v>121</v>
      </c>
      <c r="B25" s="194">
        <f>B24*B3</f>
        <v>0</v>
      </c>
      <c r="F25" s="284"/>
      <c r="G25" s="285"/>
      <c r="H25" s="285"/>
      <c r="I25" s="285"/>
      <c r="J25" s="285"/>
      <c r="K25" s="285"/>
      <c r="L25" s="297"/>
    </row>
    <row r="26" spans="1:15" x14ac:dyDescent="0.2">
      <c r="A26" s="97" t="s">
        <v>100</v>
      </c>
      <c r="B26" s="98"/>
      <c r="G26" s="5"/>
    </row>
    <row r="27" spans="1:15" x14ac:dyDescent="0.2">
      <c r="A27" s="97" t="s">
        <v>191</v>
      </c>
      <c r="B27" s="175">
        <f>B25*B26/10</f>
        <v>0</v>
      </c>
      <c r="G27" s="5"/>
    </row>
    <row r="28" spans="1:15" x14ac:dyDescent="0.2">
      <c r="A28" s="102" t="s">
        <v>163</v>
      </c>
      <c r="B28" s="118" t="e">
        <f>B24/B22</f>
        <v>#DIV/0!</v>
      </c>
    </row>
  </sheetData>
  <mergeCells count="10">
    <mergeCell ref="G21:L21"/>
    <mergeCell ref="G22:L22"/>
    <mergeCell ref="F24:L24"/>
    <mergeCell ref="F25:L25"/>
    <mergeCell ref="H1:L1"/>
    <mergeCell ref="H2:L2"/>
    <mergeCell ref="H3:L3"/>
    <mergeCell ref="H4:L4"/>
    <mergeCell ref="H5:L5"/>
    <mergeCell ref="G20:L20"/>
  </mergeCells>
  <phoneticPr fontId="6" type="noConversion"/>
  <pageMargins left="0.7" right="0.7" top="0.75" bottom="0.75" header="0.3" footer="0.3"/>
  <pageSetup paperSize="9" scale="53" orientation="portrait" horizontalDpi="0" verticalDpi="0"/>
  <colBreaks count="2" manualBreakCount="2">
    <brk id="12" max="1048575" man="1"/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workbookViewId="0">
      <selection activeCell="I20" sqref="I20"/>
    </sheetView>
  </sheetViews>
  <sheetFormatPr baseColWidth="10" defaultRowHeight="16" x14ac:dyDescent="0.2"/>
  <cols>
    <col min="1" max="1" width="18.6640625" customWidth="1"/>
    <col min="2" max="2" width="11.6640625" customWidth="1"/>
    <col min="3" max="9" width="9.5" customWidth="1"/>
  </cols>
  <sheetData>
    <row r="1" spans="1:11" x14ac:dyDescent="0.2">
      <c r="A1" s="3" t="s">
        <v>108</v>
      </c>
    </row>
    <row r="3" spans="1:11" x14ac:dyDescent="0.2">
      <c r="A3" s="76" t="s">
        <v>109</v>
      </c>
      <c r="B3" s="77"/>
      <c r="C3" s="76" t="s">
        <v>110</v>
      </c>
      <c r="D3" s="76" t="s">
        <v>111</v>
      </c>
      <c r="E3" s="76" t="s">
        <v>112</v>
      </c>
      <c r="F3" s="76" t="s">
        <v>113</v>
      </c>
      <c r="G3" s="76" t="s">
        <v>114</v>
      </c>
      <c r="H3" s="76" t="s">
        <v>115</v>
      </c>
      <c r="I3" s="76" t="s">
        <v>116</v>
      </c>
    </row>
    <row r="4" spans="1:11" x14ac:dyDescent="0.2">
      <c r="A4" s="78"/>
      <c r="B4" s="79"/>
      <c r="C4" s="78">
        <f t="shared" ref="C4:I4" si="0">C7+C11+C15</f>
        <v>0</v>
      </c>
      <c r="D4" s="78">
        <f t="shared" si="0"/>
        <v>0</v>
      </c>
      <c r="E4" s="78">
        <f t="shared" si="0"/>
        <v>0</v>
      </c>
      <c r="F4" s="78">
        <f t="shared" si="0"/>
        <v>0</v>
      </c>
      <c r="G4" s="78">
        <f t="shared" si="0"/>
        <v>0</v>
      </c>
      <c r="H4" s="78">
        <f t="shared" si="0"/>
        <v>0</v>
      </c>
      <c r="I4" s="78">
        <f t="shared" si="0"/>
        <v>0</v>
      </c>
    </row>
    <row r="5" spans="1:11" x14ac:dyDescent="0.2">
      <c r="A5" s="76" t="s">
        <v>117</v>
      </c>
      <c r="B5" s="80" t="s">
        <v>118</v>
      </c>
      <c r="C5" s="81"/>
      <c r="D5" s="82"/>
      <c r="E5" s="82"/>
      <c r="F5" s="81"/>
      <c r="G5" s="82"/>
      <c r="H5" s="81"/>
      <c r="I5" s="82"/>
    </row>
    <row r="6" spans="1:11" x14ac:dyDescent="0.2">
      <c r="A6" s="83"/>
      <c r="B6" s="84" t="s">
        <v>75</v>
      </c>
      <c r="C6" s="85"/>
      <c r="D6" s="85"/>
      <c r="E6" s="85"/>
      <c r="F6" s="85"/>
      <c r="G6" s="85"/>
      <c r="H6" s="85"/>
      <c r="I6" s="85"/>
    </row>
    <row r="7" spans="1:11" x14ac:dyDescent="0.2">
      <c r="A7" s="86"/>
      <c r="B7" s="87" t="s">
        <v>119</v>
      </c>
      <c r="C7" s="78">
        <f t="shared" ref="C7:I7" si="1">C5*(C6/10)</f>
        <v>0</v>
      </c>
      <c r="D7" s="78">
        <f t="shared" si="1"/>
        <v>0</v>
      </c>
      <c r="E7" s="78">
        <f t="shared" si="1"/>
        <v>0</v>
      </c>
      <c r="F7" s="78">
        <f t="shared" si="1"/>
        <v>0</v>
      </c>
      <c r="G7" s="78">
        <f t="shared" si="1"/>
        <v>0</v>
      </c>
      <c r="H7" s="78">
        <f t="shared" si="1"/>
        <v>0</v>
      </c>
      <c r="I7" s="78">
        <f t="shared" si="1"/>
        <v>0</v>
      </c>
    </row>
    <row r="8" spans="1:11" x14ac:dyDescent="0.2">
      <c r="A8" s="76" t="s">
        <v>98</v>
      </c>
      <c r="B8" s="88" t="s">
        <v>120</v>
      </c>
      <c r="C8" s="82"/>
      <c r="D8" s="82"/>
      <c r="E8" s="81"/>
      <c r="F8" s="82"/>
      <c r="G8" s="81"/>
      <c r="H8" s="82"/>
      <c r="I8" s="82"/>
      <c r="K8" s="89"/>
    </row>
    <row r="9" spans="1:11" x14ac:dyDescent="0.2">
      <c r="A9" s="83"/>
      <c r="B9" s="84" t="s">
        <v>75</v>
      </c>
      <c r="C9" s="85"/>
      <c r="D9" s="85"/>
      <c r="E9" s="85"/>
      <c r="F9" s="85"/>
      <c r="G9" s="85"/>
      <c r="H9" s="85"/>
      <c r="I9" s="85"/>
    </row>
    <row r="10" spans="1:11" x14ac:dyDescent="0.2">
      <c r="A10" s="83"/>
      <c r="B10" s="28" t="s">
        <v>119</v>
      </c>
      <c r="C10" s="85">
        <f t="shared" ref="C10:I10" si="2">C8*(C9/10)</f>
        <v>0</v>
      </c>
      <c r="D10" s="85">
        <f t="shared" si="2"/>
        <v>0</v>
      </c>
      <c r="E10" s="85">
        <f t="shared" si="2"/>
        <v>0</v>
      </c>
      <c r="F10" s="85">
        <f t="shared" si="2"/>
        <v>0</v>
      </c>
      <c r="G10" s="85">
        <f t="shared" si="2"/>
        <v>0</v>
      </c>
      <c r="H10" s="85">
        <f t="shared" si="2"/>
        <v>0</v>
      </c>
      <c r="I10" s="85">
        <f t="shared" si="2"/>
        <v>0</v>
      </c>
    </row>
    <row r="11" spans="1:11" x14ac:dyDescent="0.2">
      <c r="A11" s="86"/>
      <c r="B11" s="72" t="s">
        <v>121</v>
      </c>
      <c r="C11" s="78">
        <f>C10*$C$19</f>
        <v>0</v>
      </c>
      <c r="D11" s="78">
        <f t="shared" ref="D11:I11" si="3">D10*$C$19</f>
        <v>0</v>
      </c>
      <c r="E11" s="78">
        <f t="shared" si="3"/>
        <v>0</v>
      </c>
      <c r="F11" s="78">
        <f t="shared" si="3"/>
        <v>0</v>
      </c>
      <c r="G11" s="78">
        <f t="shared" si="3"/>
        <v>0</v>
      </c>
      <c r="H11" s="78">
        <f t="shared" si="3"/>
        <v>0</v>
      </c>
      <c r="I11" s="78">
        <f t="shared" si="3"/>
        <v>0</v>
      </c>
    </row>
    <row r="12" spans="1:11" x14ac:dyDescent="0.2">
      <c r="A12" s="76" t="s">
        <v>122</v>
      </c>
      <c r="B12" s="80" t="s">
        <v>123</v>
      </c>
      <c r="C12" s="82"/>
      <c r="D12" s="82"/>
      <c r="E12" s="81"/>
      <c r="F12" s="82"/>
      <c r="G12" s="82"/>
      <c r="H12" s="85"/>
      <c r="I12" s="82"/>
    </row>
    <row r="13" spans="1:11" x14ac:dyDescent="0.2">
      <c r="A13" s="83"/>
      <c r="B13" s="84" t="s">
        <v>75</v>
      </c>
      <c r="C13" s="85"/>
      <c r="D13" s="85"/>
      <c r="E13" s="85"/>
      <c r="F13" s="85"/>
      <c r="G13" s="85"/>
      <c r="H13" s="85"/>
      <c r="I13" s="85"/>
    </row>
    <row r="14" spans="1:11" x14ac:dyDescent="0.2">
      <c r="A14" s="83"/>
      <c r="B14" s="84" t="s">
        <v>119</v>
      </c>
      <c r="C14" s="85">
        <f>(C12*60)*(C13/10)</f>
        <v>0</v>
      </c>
      <c r="D14" s="85">
        <f t="shared" ref="D14:I14" si="4">(D12*60)*(D13/10)</f>
        <v>0</v>
      </c>
      <c r="E14" s="85">
        <f t="shared" si="4"/>
        <v>0</v>
      </c>
      <c r="F14" s="85">
        <f t="shared" si="4"/>
        <v>0</v>
      </c>
      <c r="G14" s="85">
        <f t="shared" si="4"/>
        <v>0</v>
      </c>
      <c r="H14" s="85">
        <f t="shared" si="4"/>
        <v>0</v>
      </c>
      <c r="I14" s="85">
        <f t="shared" si="4"/>
        <v>0</v>
      </c>
    </row>
    <row r="15" spans="1:11" x14ac:dyDescent="0.2">
      <c r="A15" s="86"/>
      <c r="B15" s="87" t="s">
        <v>121</v>
      </c>
      <c r="C15" s="78">
        <f>C14*$C$20</f>
        <v>0</v>
      </c>
      <c r="D15" s="78">
        <f t="shared" ref="D15:I15" si="5">D14*$C$20</f>
        <v>0</v>
      </c>
      <c r="E15" s="78">
        <f t="shared" si="5"/>
        <v>0</v>
      </c>
      <c r="F15" s="78">
        <f t="shared" si="5"/>
        <v>0</v>
      </c>
      <c r="G15" s="78">
        <f t="shared" si="5"/>
        <v>0</v>
      </c>
      <c r="H15" s="78">
        <f t="shared" si="5"/>
        <v>0</v>
      </c>
      <c r="I15" s="78">
        <f t="shared" si="5"/>
        <v>0</v>
      </c>
    </row>
    <row r="17" spans="1:10" x14ac:dyDescent="0.2">
      <c r="A17" s="3" t="s">
        <v>124</v>
      </c>
      <c r="C17" s="195">
        <f>SUM(C4:I4)</f>
        <v>0</v>
      </c>
    </row>
    <row r="19" spans="1:10" x14ac:dyDescent="0.2">
      <c r="A19" s="17" t="s">
        <v>125</v>
      </c>
      <c r="C19" s="72"/>
      <c r="D19" s="5"/>
    </row>
    <row r="20" spans="1:10" x14ac:dyDescent="0.2">
      <c r="A20" s="17" t="s">
        <v>126</v>
      </c>
      <c r="C20" s="73"/>
      <c r="D20" s="5"/>
    </row>
    <row r="26" spans="1:10" x14ac:dyDescent="0.2">
      <c r="J26" s="3"/>
    </row>
  </sheetData>
  <pageMargins left="0.75" right="0.75" top="1" bottom="1" header="0.5" footer="0.5"/>
  <pageSetup paperSize="9" scale="75" orientation="portrait" horizontalDpi="4294967292" verticalDpi="4294967292"/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Variable interactions</vt:lpstr>
      <vt:lpstr>%</vt:lpstr>
      <vt:lpstr>Strength template</vt:lpstr>
      <vt:lpstr>Strength&amp;ES temp 1</vt:lpstr>
      <vt:lpstr>Strength&amp;ES temp 2</vt:lpstr>
      <vt:lpstr>Energy systems template 1</vt:lpstr>
      <vt:lpstr>Energy systems template 2</vt:lpstr>
      <vt:lpstr>Energy systems template 3</vt:lpstr>
      <vt:lpstr>Weekly load</vt:lpstr>
      <vt:lpstr>Weekly load - ES pre-calculated</vt:lpstr>
      <vt:lpstr>Weekly load - simple</vt:lpstr>
      <vt:lpstr>Anuual load</vt:lpstr>
      <vt:lpstr>Intensity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2018-06-18T11:31:08Z</cp:lastPrinted>
  <dcterms:created xsi:type="dcterms:W3CDTF">2017-12-27T10:14:06Z</dcterms:created>
  <dcterms:modified xsi:type="dcterms:W3CDTF">2020-07-28T04:24:38Z</dcterms:modified>
</cp:coreProperties>
</file>